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_xlnm.Print_Titles" localSheetId="0">'BoQ1'!$1:$11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<sst xmlns="http://schemas.openxmlformats.org/spreadsheetml/2006/main" count="420" uniqueCount="115">
  <si>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</si>
  <si>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</si>
  <si>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</si>
  <si>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</si>
  <si>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</si>
  <si>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</si>
  <si>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</si>
  <si>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</si>
  <si>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</si>
  <si>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</si>
  <si>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</si>
  <si>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</si>
  <si>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</si>
  <si>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</si>
  <si>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</si>
  <si>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</si>
  <si>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</si>
  <si>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</si>
  <si>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</si>
  <si>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</si>
  <si>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</si>
  <si>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</si>
  <si>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</si>
  <si>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</si>
  <si>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</si>
  <si>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</si>
  <si>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</si>
  <si>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</si>
  <si>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</si>
  <si>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</si>
  <si>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</si>
  <si>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</si>
  <si>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</si>
  <si>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</si>
  <si>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</si>
  <si>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</si>
  <si>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</si>
  <si>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</si>
  <si>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</si>
  <si>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</si>
  <si>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</si>
  <si>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</si>
  <si>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</si>
  <si>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</si>
  <si>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r>
      <t xml:space="preserve">Basic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</si>
  <si>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Name of Work:  Electrical Works for Recharge lounge near CDH1 in  IISER TVM campus, Vithura</t>
  </si>
  <si>
    <t>Contact No:   04712778039/8036</t>
  </si>
  <si>
    <t>Internal wiring</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</si>
  <si>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</si>
  <si>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1.1.1</t>
  </si>
  <si>
    <t>Group A</t>
  </si>
  <si>
    <t>Point</t>
  </si>
  <si>
    <t>Wiring for circuit/ submain wiring alongwith earth wire with the following sizes of FRLS PVC insulated copper conductor, single core cable in surface/ recessed medium class PVC conduit as
required.</t>
  </si>
  <si>
    <t>1.2.1</t>
  </si>
  <si>
    <t>2 X 1.5 sq. mm + 1 X 1.5 sq. mm earth wire</t>
  </si>
  <si>
    <t>Metre</t>
  </si>
  <si>
    <t>1.2.2</t>
  </si>
  <si>
    <t>2 X 2.5 sq. mm + 1 X 2.5 sq. mm earth wire</t>
  </si>
  <si>
    <t>1.2.3</t>
  </si>
  <si>
    <t>4 X 6 sq. mm + 2 X 6 sq. mm earth wire</t>
  </si>
  <si>
    <t>Supplying and fixing suitable size GI box with modular plate and cover in front on surface or in recess, including providing and fixing 3 pin 5/6 A modular socket outlet and 5/6 A modular switch, connections etc. as required.</t>
  </si>
  <si>
    <t>Each</t>
  </si>
  <si>
    <t>Supplying and fixing suitable size GI box with modular plate and cover in front on surface or in recess, including providing and fixing 6 pin 5/6 &amp; 15/16 A modular socket outlet and 15/16 A modular switch, connections etc. as required.</t>
  </si>
  <si>
    <t>Supplying and fixing 3 pin, 5 A ceiling rose on the existing junction box/ wooden block including connections etc. as required</t>
  </si>
  <si>
    <t>Supplying and fixing of following sizes of medium class PVC conduit along with accessories in surface/recess including
cutting the wall and making good the same in case of recessed conduit as required.</t>
  </si>
  <si>
    <t>1.6.1</t>
  </si>
  <si>
    <t>32 mm</t>
  </si>
  <si>
    <t>Supplying and fixing brass batten/ angle holder including connection etc. as required</t>
  </si>
  <si>
    <t>Supplying and fixing modular blanking plate on the existing modular plate &amp; switch box excluding modular plate as required.</t>
  </si>
  <si>
    <t>Light, Fan fixture and its accessories</t>
  </si>
  <si>
    <t>Supply of the following LED light fixtures
complete with lamps, suitable drivers, all accesories as required and fan fixtures duly wired complete for use on 240 V single phase 50 Hz AC supply including all accessories required for mounting at surface/recess/wall as mentioned.</t>
  </si>
  <si>
    <t>2.1.1</t>
  </si>
  <si>
    <t>22w LED Battern Tubelight
(Make: Philips/wipro/osram (Ledvance) or equivalent)</t>
  </si>
  <si>
    <t>2.1.2</t>
  </si>
  <si>
    <t>9w LED lamps for angle batten holder.
(Make: Philips/Wipro/Osram (Ledvance) or equivalent)</t>
  </si>
  <si>
    <t>2.1.3</t>
  </si>
  <si>
    <t>Bulk head 10W 
(Make: Philips/Wipro/Osram (Ledvance) or equivalent)</t>
  </si>
  <si>
    <t>Supply of 230 V single phase, 1200 mm sweep ceiling fans, 350 RPM, complete with  fan hooks, down rod and other fixing accessories as required.(Make :Crompton Greaves HS or equivalent)</t>
  </si>
  <si>
    <t>Installation, testing and commissioning of ceiling fan, including wiring the down rods of standard length (upto 30 cm) with 1.5 sq. mm FRLS PVC insulated, copper conductor, single core cable etc. as required.</t>
  </si>
  <si>
    <t>Supplying and fixing two module stepped type electronic fan regulator on the existing modular plate switch box including connections but excluding modular plate etc. as required</t>
  </si>
  <si>
    <t>Supply of 230 mm sweep exhaust fan complete with bird guard, louvers etc and other fixing accessories as required. 
(Make: Crompton Greaves/Usha/almonard  or equivalent)</t>
  </si>
  <si>
    <t>Installation of  exhaust fan in the existing opening, including making good the damage, connection, testing, commissioning etc. as required.</t>
  </si>
  <si>
    <t>2.7.1</t>
  </si>
  <si>
    <t>Upto 450 mm sweep</t>
  </si>
  <si>
    <t>Sub Distribution Board and accessories</t>
  </si>
  <si>
    <t>Fixing of following ways surface/ recess
mounting, Horizontal/vertical type, 415 V, TPN MCB distribution board of sheet steel, dust protected, duly powder painted, inclusive of 200 A tinned copper bus bar, common neutral link, earth bar, din bar for mounting MCBs (but without MCBs and incomer ) as required .</t>
  </si>
  <si>
    <t>3.1.1</t>
  </si>
  <si>
    <t xml:space="preserve">8 way VTPN MCCB DB </t>
  </si>
  <si>
    <t>3.1.2</t>
  </si>
  <si>
    <t>4 Way TPN DB</t>
  </si>
  <si>
    <t>Fixing 5 A to 32 A rating, 240/415 V, 10 kA, "C"
curve, miniature circuit breaker suitable for inductive load of following poles in the existing MCB DB complete with connections, testing and commissioning etc. as required.</t>
  </si>
  <si>
    <t>3.2.1</t>
  </si>
  <si>
    <t>Single Pole</t>
  </si>
  <si>
    <t>3.2.2</t>
  </si>
  <si>
    <t>Triple Pole</t>
  </si>
  <si>
    <t>Fixing, testing and commissioning of following rating RCBO or MCCB  as required in existing vertical distribution board including drilling holes in the vertical distribution board, making connections etc as required at incomer.</t>
  </si>
  <si>
    <t>3.3.1</t>
  </si>
  <si>
    <t>Upto 125A 4P MCCB</t>
  </si>
  <si>
    <t>3.3.2</t>
  </si>
  <si>
    <t>Upto 63A 4P RCBO</t>
  </si>
  <si>
    <t>LT CABLES AND CABLE LAYING</t>
  </si>
  <si>
    <t>Supply of following sizes 1.1 KV XLPE insulated, FRLS Al. armoured Conductor,
PVC inner sheathed, overall PVC sheathed
cable in conformity to the technical
specification and as per latest IS - codes.</t>
  </si>
  <si>
    <t>4.1.1</t>
  </si>
  <si>
    <t>3.5 C x 35 Sqmm</t>
  </si>
  <si>
    <t>Laying of one number PVC insulated and
PVC sheathed / XLPE power cable of 1.1 KV
grade of following size direct in ground/on wall surface/  existing Trench/
HUME/ METAL pipe/DWC pipe etc as
required.</t>
  </si>
  <si>
    <t>4.2.1</t>
  </si>
  <si>
    <t>upto 35 Sqmm</t>
  </si>
  <si>
    <t>Supply and making end termination with
brass compression gland with gland earthing and aluminium lugs for following size of PVC insulated and PVC sheathed /XLPE Al. conductor cable of 1.1 KV grade as required.</t>
  </si>
  <si>
    <t>4.3.1</t>
  </si>
  <si>
    <t xml:space="preserve">Earthing </t>
  </si>
  <si>
    <r>
      <t xml:space="preserve">Earthing with G.I. earth pipe 3 metre long, 40 mm dia including accessories, and providing masonry enclosure with cover plate having locking arrangement and watering pipe etc.
(but without charcoal/ coke and salt ) as required.
</t>
    </r>
    <r>
      <rPr>
        <b/>
        <u val="single"/>
        <sz val="12"/>
        <rFont val="Book Antiqua"/>
        <family val="1"/>
      </rPr>
      <t xml:space="preserve">Note
</t>
    </r>
    <r>
      <rPr>
        <sz val="12"/>
        <rFont val="Book Antiqua"/>
        <family val="1"/>
      </rPr>
      <t>Earth enhancing mineral will be supplied by the department at free of cost.</t>
    </r>
  </si>
  <si>
    <t>Providing and fixing 4.00 mm dia copper wire on surface or in recess/through ground  for loop earthing as required.</t>
  </si>
  <si>
    <t>Earthing with G.I. earth pipe 3 metre long, 40 mm dia including accessories, and providing masonry enclosure with cover plate having locking arrangement and watering pipe etc.
(but without charcoal/ coke and salt ) as required.
Note
Earth enhancing mineral will be supplied by the department at free of cost.</t>
  </si>
  <si>
    <t>Set</t>
  </si>
  <si>
    <t>Installation ,Testing, Commissioning of wall bracket /ceiling fittings of all sizes and shapes containing upto two GLS/CFL/LED lamps per fitting, complete with all accessories including connections etc. as required.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</si>
</sst>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0.00_)"/>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0"/>
      <name val="Helv"/>
      <family val="0"/>
    </font>
    <font>
      <b/>
      <sz val="12"/>
      <name val="Book Antiqua"/>
      <family val="1"/>
    </font>
    <font>
      <b/>
      <u val="single"/>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b/>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right style="thin"/>
      <top style="thin"/>
      <bottom style="thin"/>
    </border>
    <border>
      <left>
        <color indexed="63"/>
      </left>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171" fontId="1"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0" fontId="27"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5">
    <xf numFmtId="0" fontId="0" fillId="0" borderId="0" xfId="0" applyAlignment="1">
      <alignment/>
    </xf>
    <xf numFmtId="0" fontId="0" fillId="0" borderId="0" xfId="59" applyNumberFormat="1" applyFill="1">
      <alignment/>
      <protection/>
    </xf>
    <xf numFmtId="0" fontId="1" fillId="0" borderId="0" xfId="63" applyNumberFormat="1" applyFill="1">
      <alignment/>
      <protection/>
    </xf>
    <xf numFmtId="0" fontId="2" fillId="0" borderId="0" xfId="59" applyNumberFormat="1" applyFont="1" applyFill="1">
      <alignment/>
      <protection/>
    </xf>
    <xf numFmtId="0" fontId="3" fillId="0" borderId="0" xfId="59" applyNumberFormat="1" applyFont="1" applyFill="1">
      <alignment/>
      <protection/>
    </xf>
    <xf numFmtId="0" fontId="5" fillId="0" borderId="0" xfId="59" applyNumberFormat="1" applyFont="1" applyFill="1" applyBorder="1" applyAlignment="1">
      <alignment vertical="center"/>
      <protection/>
    </xf>
    <xf numFmtId="0" fontId="6" fillId="0" borderId="0" xfId="59" applyNumberFormat="1" applyFont="1" applyFill="1" applyBorder="1" applyAlignment="1" applyProtection="1">
      <alignment vertical="center"/>
      <protection locked="0"/>
    </xf>
    <xf numFmtId="0" fontId="6" fillId="0" borderId="0" xfId="59" applyNumberFormat="1" applyFont="1" applyFill="1" applyBorder="1" applyAlignment="1">
      <alignment vertical="center"/>
      <protection/>
    </xf>
    <xf numFmtId="0" fontId="7" fillId="0" borderId="0" xfId="59" applyNumberFormat="1" applyFont="1" applyFill="1" applyBorder="1" applyAlignment="1">
      <alignment vertical="center"/>
      <protection/>
    </xf>
    <xf numFmtId="0" fontId="8" fillId="0" borderId="0" xfId="63" applyNumberFormat="1" applyFont="1" applyFill="1" applyBorder="1" applyAlignment="1" applyProtection="1">
      <alignment horizontal="center" vertical="center"/>
      <protection/>
    </xf>
    <xf numFmtId="0" fontId="8" fillId="0" borderId="0" xfId="64" applyNumberFormat="1" applyFont="1" applyFill="1" applyBorder="1" applyAlignment="1" applyProtection="1">
      <alignment horizontal="center" vertical="center"/>
      <protection/>
    </xf>
    <xf numFmtId="0" fontId="9" fillId="0" borderId="0" xfId="59" applyNumberFormat="1" applyFont="1" applyFill="1" applyBorder="1" applyAlignment="1">
      <alignment vertical="center"/>
      <protection/>
    </xf>
    <xf numFmtId="0" fontId="11" fillId="0" borderId="0" xfId="59" applyNumberFormat="1" applyFont="1" applyFill="1" applyBorder="1" applyAlignment="1">
      <alignment horizontal="left"/>
      <protection/>
    </xf>
    <xf numFmtId="0" fontId="12" fillId="0" borderId="0" xfId="59" applyNumberFormat="1" applyFont="1" applyFill="1" applyBorder="1" applyAlignment="1">
      <alignment horizontal="left"/>
      <protection/>
    </xf>
    <xf numFmtId="0" fontId="13" fillId="0" borderId="0" xfId="59" applyNumberFormat="1" applyFont="1" applyFill="1" applyBorder="1" applyAlignment="1">
      <alignment horizontal="left"/>
      <protection/>
    </xf>
    <xf numFmtId="0" fontId="9" fillId="0" borderId="10" xfId="63" applyNumberFormat="1" applyFont="1" applyFill="1" applyBorder="1" applyAlignment="1" applyProtection="1">
      <alignment horizontal="left" vertical="top" wrapText="1"/>
      <protection/>
    </xf>
    <xf numFmtId="0" fontId="5" fillId="0" borderId="0" xfId="59" applyNumberFormat="1" applyFont="1" applyFill="1" applyAlignment="1" applyProtection="1">
      <alignment vertical="center"/>
      <protection locked="0"/>
    </xf>
    <xf numFmtId="0" fontId="7" fillId="0" borderId="0" xfId="59" applyNumberFormat="1" applyFont="1" applyFill="1" applyAlignment="1" applyProtection="1">
      <alignment vertical="center"/>
      <protection locked="0"/>
    </xf>
    <xf numFmtId="0" fontId="6" fillId="0" borderId="0" xfId="59" applyNumberFormat="1" applyFont="1" applyFill="1" applyAlignment="1" applyProtection="1">
      <alignment vertical="center"/>
      <protection locked="0"/>
    </xf>
    <xf numFmtId="0" fontId="5" fillId="0" borderId="0" xfId="59" applyNumberFormat="1" applyFont="1" applyFill="1" applyAlignment="1">
      <alignment vertical="center"/>
      <protection/>
    </xf>
    <xf numFmtId="0" fontId="7" fillId="0" borderId="0" xfId="59" applyNumberFormat="1" applyFont="1" applyFill="1" applyAlignment="1">
      <alignment vertical="center"/>
      <protection/>
    </xf>
    <xf numFmtId="0" fontId="6" fillId="0" borderId="0" xfId="59" applyNumberFormat="1" applyFont="1" applyFill="1" applyAlignment="1">
      <alignment vertical="center"/>
      <protection/>
    </xf>
    <xf numFmtId="0" fontId="9" fillId="0" borderId="11" xfId="59" applyNumberFormat="1" applyFont="1" applyFill="1" applyBorder="1" applyAlignment="1">
      <alignment horizontal="center" vertical="top" wrapText="1"/>
      <protection/>
    </xf>
    <xf numFmtId="0" fontId="5" fillId="0" borderId="0" xfId="59" applyNumberFormat="1" applyFont="1" applyFill="1">
      <alignment/>
      <protection/>
    </xf>
    <xf numFmtId="0" fontId="7" fillId="0" borderId="0" xfId="59" applyNumberFormat="1" applyFont="1" applyFill="1">
      <alignment/>
      <protection/>
    </xf>
    <xf numFmtId="0" fontId="6" fillId="0" borderId="0" xfId="59" applyNumberFormat="1" applyFont="1" applyFill="1">
      <alignment/>
      <protection/>
    </xf>
    <xf numFmtId="0" fontId="16" fillId="0" borderId="11" xfId="63" applyNumberFormat="1" applyFont="1" applyFill="1" applyBorder="1" applyAlignment="1">
      <alignment vertical="top" wrapText="1"/>
      <protection/>
    </xf>
    <xf numFmtId="0" fontId="9" fillId="0" borderId="12" xfId="59" applyNumberFormat="1" applyFont="1" applyFill="1" applyBorder="1" applyAlignment="1">
      <alignment horizontal="center" vertical="top" wrapText="1"/>
      <protection/>
    </xf>
    <xf numFmtId="0" fontId="17" fillId="0" borderId="12" xfId="63" applyNumberFormat="1" applyFont="1" applyFill="1" applyBorder="1" applyAlignment="1">
      <alignment horizontal="left" wrapText="1" readingOrder="1"/>
      <protection/>
    </xf>
    <xf numFmtId="0" fontId="5" fillId="0" borderId="12" xfId="63" applyNumberFormat="1" applyFont="1" applyFill="1" applyBorder="1" applyAlignment="1">
      <alignment vertical="top"/>
      <protection/>
    </xf>
    <xf numFmtId="0" fontId="5" fillId="0" borderId="12" xfId="59" applyNumberFormat="1" applyFont="1" applyFill="1" applyBorder="1" applyAlignment="1">
      <alignment vertical="top"/>
      <protection/>
    </xf>
    <xf numFmtId="0" fontId="9" fillId="0" borderId="12" xfId="59" applyNumberFormat="1" applyFont="1" applyFill="1" applyBorder="1" applyAlignment="1" applyProtection="1">
      <alignment horizontal="left" vertical="top"/>
      <protection locked="0"/>
    </xf>
    <xf numFmtId="2" fontId="9" fillId="0" borderId="13" xfId="63" applyNumberFormat="1" applyFont="1" applyFill="1" applyBorder="1" applyAlignment="1">
      <alignment horizontal="right" vertical="top"/>
      <protection/>
    </xf>
    <xf numFmtId="0" fontId="5" fillId="0" borderId="12" xfId="63" applyNumberFormat="1" applyFont="1" applyFill="1" applyBorder="1" applyAlignment="1">
      <alignment vertical="top" wrapText="1"/>
      <protection/>
    </xf>
    <xf numFmtId="0" fontId="5" fillId="0" borderId="0" xfId="59" applyNumberFormat="1" applyFont="1" applyFill="1" applyAlignment="1">
      <alignment vertical="top"/>
      <protection/>
    </xf>
    <xf numFmtId="0" fontId="7" fillId="0" borderId="0" xfId="59" applyNumberFormat="1" applyFont="1" applyFill="1" applyAlignment="1">
      <alignment vertical="top"/>
      <protection/>
    </xf>
    <xf numFmtId="0" fontId="6" fillId="0" borderId="0" xfId="59" applyNumberFormat="1" applyFont="1" applyFill="1" applyAlignment="1">
      <alignment vertical="top"/>
      <protection/>
    </xf>
    <xf numFmtId="0" fontId="9" fillId="0" borderId="12" xfId="59" applyNumberFormat="1" applyFont="1" applyFill="1" applyBorder="1" applyAlignment="1" applyProtection="1">
      <alignment horizontal="right" vertical="top"/>
      <protection locked="0"/>
    </xf>
    <xf numFmtId="0" fontId="9" fillId="0" borderId="12" xfId="63" applyNumberFormat="1" applyFont="1" applyFill="1" applyBorder="1" applyAlignment="1">
      <alignment horizontal="left" vertical="top"/>
      <protection/>
    </xf>
    <xf numFmtId="0" fontId="9" fillId="0" borderId="10" xfId="63" applyNumberFormat="1" applyFont="1" applyFill="1" applyBorder="1" applyAlignment="1">
      <alignment horizontal="left" vertical="top"/>
      <protection/>
    </xf>
    <xf numFmtId="0" fontId="5" fillId="0" borderId="14" xfId="63" applyNumberFormat="1" applyFont="1" applyFill="1" applyBorder="1" applyAlignment="1">
      <alignment vertical="top"/>
      <protection/>
    </xf>
    <xf numFmtId="0" fontId="5" fillId="0" borderId="15" xfId="63" applyNumberFormat="1" applyFont="1" applyFill="1" applyBorder="1" applyAlignment="1">
      <alignment vertical="top"/>
      <protection/>
    </xf>
    <xf numFmtId="0" fontId="18" fillId="0" borderId="16" xfId="63" applyNumberFormat="1" applyFont="1" applyFill="1" applyBorder="1" applyAlignment="1">
      <alignment vertical="top"/>
      <protection/>
    </xf>
    <xf numFmtId="0" fontId="5" fillId="0" borderId="16" xfId="63" applyNumberFormat="1" applyFont="1" applyFill="1" applyBorder="1" applyAlignment="1">
      <alignment vertical="top"/>
      <protection/>
    </xf>
    <xf numFmtId="179" fontId="5" fillId="0" borderId="0" xfId="59" applyNumberFormat="1" applyFont="1" applyFill="1" applyAlignment="1">
      <alignment vertical="top"/>
      <protection/>
    </xf>
    <xf numFmtId="2" fontId="18" fillId="0" borderId="12" xfId="63" applyNumberFormat="1" applyFont="1" applyFill="1" applyBorder="1" applyAlignment="1">
      <alignment vertical="top"/>
      <protection/>
    </xf>
    <xf numFmtId="0" fontId="9" fillId="33" borderId="10" xfId="63" applyNumberFormat="1" applyFont="1" applyFill="1" applyBorder="1" applyAlignment="1">
      <alignment horizontal="left" vertical="top"/>
      <protection/>
    </xf>
    <xf numFmtId="0" fontId="9" fillId="0" borderId="16" xfId="63" applyNumberFormat="1" applyFont="1" applyFill="1" applyBorder="1" applyAlignment="1">
      <alignment horizontal="left" vertical="top"/>
      <protection/>
    </xf>
    <xf numFmtId="0" fontId="19" fillId="0" borderId="14" xfId="59" applyNumberFormat="1" applyFont="1" applyFill="1" applyBorder="1" applyAlignment="1" applyProtection="1">
      <alignment vertical="top"/>
      <protection/>
    </xf>
    <xf numFmtId="0" fontId="20" fillId="0" borderId="11" xfId="63" applyNumberFormat="1" applyFont="1" applyFill="1" applyBorder="1" applyAlignment="1" applyProtection="1">
      <alignment vertical="center" wrapText="1"/>
      <protection locked="0"/>
    </xf>
    <xf numFmtId="0" fontId="19" fillId="0" borderId="11" xfId="63" applyNumberFormat="1" applyFont="1" applyFill="1" applyBorder="1" applyAlignment="1">
      <alignment vertical="top"/>
      <protection/>
    </xf>
    <xf numFmtId="0" fontId="5" fillId="0" borderId="11" xfId="59" applyNumberFormat="1" applyFont="1" applyFill="1" applyBorder="1" applyAlignment="1" applyProtection="1">
      <alignment vertical="top"/>
      <protection/>
    </xf>
    <xf numFmtId="0" fontId="15" fillId="0" borderId="11" xfId="63" applyNumberFormat="1" applyFont="1" applyFill="1" applyBorder="1" applyAlignment="1" applyProtection="1">
      <alignment vertical="center" wrapText="1"/>
      <protection locked="0"/>
    </xf>
    <xf numFmtId="0" fontId="15" fillId="0" borderId="11" xfId="72" applyNumberFormat="1" applyFont="1" applyFill="1" applyBorder="1" applyAlignment="1" applyProtection="1">
      <alignment vertical="center" wrapText="1"/>
      <protection locked="0"/>
    </xf>
    <xf numFmtId="0" fontId="20" fillId="0" borderId="11" xfId="63" applyNumberFormat="1" applyFont="1" applyFill="1" applyBorder="1" applyAlignment="1" applyProtection="1">
      <alignment vertical="center" wrapText="1"/>
      <protection/>
    </xf>
    <xf numFmtId="0" fontId="5" fillId="0" borderId="0" xfId="59" applyNumberFormat="1" applyFont="1" applyFill="1" applyAlignment="1" applyProtection="1">
      <alignment vertical="top"/>
      <protection/>
    </xf>
    <xf numFmtId="179" fontId="23" fillId="0" borderId="17" xfId="63" applyNumberFormat="1" applyFont="1" applyFill="1" applyBorder="1" applyAlignment="1">
      <alignment horizontal="right" vertical="top"/>
      <protection/>
    </xf>
    <xf numFmtId="179" fontId="18" fillId="0" borderId="18" xfId="63" applyNumberFormat="1" applyFont="1" applyFill="1" applyBorder="1" applyAlignment="1">
      <alignment horizontal="right" vertical="top"/>
      <protection/>
    </xf>
    <xf numFmtId="0" fontId="7" fillId="0" borderId="0" xfId="59" applyNumberFormat="1" applyFont="1" applyFill="1" applyAlignment="1" applyProtection="1">
      <alignment vertical="top"/>
      <protection/>
    </xf>
    <xf numFmtId="0" fontId="6" fillId="0" borderId="0" xfId="59" applyNumberFormat="1" applyFont="1" applyFill="1" applyAlignment="1" applyProtection="1">
      <alignment vertical="top"/>
      <protection/>
    </xf>
    <xf numFmtId="0" fontId="21" fillId="34" borderId="11" xfId="63" applyNumberFormat="1" applyFont="1" applyFill="1" applyBorder="1" applyAlignment="1" applyProtection="1">
      <alignment vertical="center" wrapText="1"/>
      <protection locked="0"/>
    </xf>
    <xf numFmtId="10" fontId="22" fillId="34" borderId="11" xfId="72" applyNumberFormat="1" applyFont="1" applyFill="1" applyBorder="1" applyAlignment="1" applyProtection="1">
      <alignment horizontal="center" vertical="center"/>
      <protection/>
    </xf>
    <xf numFmtId="0" fontId="64" fillId="0" borderId="19" xfId="62" applyNumberFormat="1" applyFont="1" applyFill="1" applyBorder="1" applyAlignment="1">
      <alignment vertical="top" wrapText="1"/>
      <protection/>
    </xf>
    <xf numFmtId="0" fontId="65" fillId="0" borderId="14" xfId="63" applyNumberFormat="1" applyFont="1" applyFill="1" applyBorder="1" applyAlignment="1">
      <alignment horizontal="center" vertical="top" wrapText="1"/>
      <protection/>
    </xf>
    <xf numFmtId="2" fontId="9" fillId="0" borderId="13" xfId="63" applyNumberFormat="1" applyFont="1" applyFill="1" applyBorder="1" applyAlignment="1">
      <alignment horizontal="right" vertical="center"/>
      <protection/>
    </xf>
    <xf numFmtId="0" fontId="5" fillId="0" borderId="12" xfId="63" applyNumberFormat="1" applyFont="1" applyFill="1" applyBorder="1" applyAlignment="1">
      <alignment vertical="center" wrapText="1"/>
      <protection/>
    </xf>
    <xf numFmtId="2" fontId="9" fillId="34" borderId="12" xfId="59" applyNumberFormat="1" applyFont="1" applyFill="1" applyBorder="1" applyAlignment="1" applyProtection="1">
      <alignment horizontal="right" vertical="center"/>
      <protection locked="0"/>
    </xf>
    <xf numFmtId="2" fontId="9" fillId="0" borderId="12" xfId="59" applyNumberFormat="1" applyFont="1" applyFill="1" applyBorder="1" applyAlignment="1" applyProtection="1">
      <alignment horizontal="right" vertical="center"/>
      <protection locked="0"/>
    </xf>
    <xf numFmtId="2" fontId="9" fillId="0" borderId="11" xfId="59" applyNumberFormat="1" applyFont="1" applyFill="1" applyBorder="1" applyAlignment="1" applyProtection="1">
      <alignment horizontal="center" vertical="center" wrapText="1"/>
      <protection/>
    </xf>
    <xf numFmtId="2" fontId="9" fillId="0" borderId="11" xfId="59" applyNumberFormat="1" applyFont="1" applyFill="1" applyBorder="1" applyAlignment="1">
      <alignment horizontal="center" vertical="center" wrapText="1"/>
      <protection/>
    </xf>
    <xf numFmtId="2" fontId="9" fillId="0" borderId="12" xfId="59" applyNumberFormat="1" applyFont="1" applyFill="1" applyBorder="1" applyAlignment="1">
      <alignment horizontal="center" vertical="center" wrapText="1"/>
      <protection/>
    </xf>
    <xf numFmtId="2" fontId="5" fillId="0" borderId="12" xfId="63" applyNumberFormat="1" applyFont="1" applyFill="1" applyBorder="1" applyAlignment="1">
      <alignment horizontal="right" vertical="center"/>
      <protection/>
    </xf>
    <xf numFmtId="0" fontId="7" fillId="0" borderId="0" xfId="59" applyNumberFormat="1" applyFont="1" applyFill="1" applyAlignment="1">
      <alignment vertical="top" wrapText="1"/>
      <protection/>
    </xf>
    <xf numFmtId="0" fontId="66" fillId="0" borderId="20" xfId="0" applyFont="1" applyFill="1" applyBorder="1" applyAlignment="1">
      <alignment horizontal="center" vertical="center" wrapText="1"/>
    </xf>
    <xf numFmtId="0" fontId="66" fillId="0" borderId="20" xfId="0" applyFont="1" applyFill="1" applyBorder="1" applyAlignment="1">
      <alignment horizontal="left" vertical="center"/>
    </xf>
    <xf numFmtId="0" fontId="66" fillId="0" borderId="20" xfId="0" applyFont="1" applyFill="1" applyBorder="1" applyAlignment="1">
      <alignment horizontal="center" vertical="center"/>
    </xf>
    <xf numFmtId="0" fontId="25" fillId="0" borderId="20" xfId="0" applyFont="1" applyFill="1" applyBorder="1" applyAlignment="1">
      <alignment horizontal="center" vertical="center" wrapText="1"/>
    </xf>
    <xf numFmtId="0" fontId="28" fillId="0" borderId="20" xfId="0" applyFont="1" applyFill="1" applyBorder="1" applyAlignment="1">
      <alignment vertical="center"/>
    </xf>
    <xf numFmtId="0" fontId="25" fillId="0" borderId="20" xfId="0" applyFont="1" applyFill="1" applyBorder="1" applyAlignment="1">
      <alignment horizontal="center" vertical="center"/>
    </xf>
    <xf numFmtId="171" fontId="25" fillId="0" borderId="20" xfId="45" applyFont="1" applyFill="1" applyBorder="1" applyAlignment="1">
      <alignment horizontal="center" vertical="center" wrapText="1"/>
    </xf>
    <xf numFmtId="0" fontId="28" fillId="0" borderId="20" xfId="0" applyFont="1" applyFill="1" applyBorder="1" applyAlignment="1">
      <alignment horizontal="center" vertical="center" wrapText="1"/>
    </xf>
    <xf numFmtId="2" fontId="9" fillId="0" borderId="12" xfId="59" applyNumberFormat="1" applyFont="1" applyFill="1" applyBorder="1" applyAlignment="1" applyProtection="1">
      <alignment horizontal="right" vertical="center"/>
      <protection/>
    </xf>
    <xf numFmtId="0" fontId="25" fillId="0" borderId="20" xfId="67" applyNumberFormat="1" applyFont="1" applyFill="1" applyBorder="1" applyAlignment="1" applyProtection="1">
      <alignment horizontal="justify" vertical="top" wrapText="1"/>
      <protection/>
    </xf>
    <xf numFmtId="0" fontId="25" fillId="0" borderId="20" xfId="67" applyNumberFormat="1" applyFont="1" applyFill="1" applyBorder="1" applyAlignment="1" applyProtection="1">
      <alignment horizontal="left" vertical="top" wrapText="1"/>
      <protection/>
    </xf>
    <xf numFmtId="0" fontId="66" fillId="0" borderId="20" xfId="0" applyFont="1" applyFill="1" applyBorder="1" applyAlignment="1" applyProtection="1">
      <alignment horizontal="left" vertical="center"/>
      <protection/>
    </xf>
    <xf numFmtId="0" fontId="28" fillId="0" borderId="20" xfId="67" applyNumberFormat="1" applyFont="1" applyFill="1" applyBorder="1" applyAlignment="1" applyProtection="1">
      <alignment horizontal="justify" vertical="top" wrapText="1"/>
      <protection/>
    </xf>
    <xf numFmtId="0" fontId="28" fillId="0" borderId="20" xfId="67" applyNumberFormat="1" applyFont="1" applyFill="1" applyBorder="1" applyAlignment="1" applyProtection="1">
      <alignment horizontal="left" vertical="top" wrapText="1"/>
      <protection/>
    </xf>
    <xf numFmtId="0" fontId="14" fillId="0" borderId="12" xfId="59" applyNumberFormat="1" applyFont="1" applyFill="1" applyBorder="1" applyAlignment="1">
      <alignment horizontal="center" vertical="center" wrapText="1"/>
      <protection/>
    </xf>
    <xf numFmtId="0" fontId="18" fillId="0" borderId="12" xfId="63" applyNumberFormat="1" applyFont="1" applyFill="1" applyBorder="1" applyAlignment="1">
      <alignment horizontal="center" vertical="top" wrapText="1"/>
      <protection/>
    </xf>
    <xf numFmtId="0" fontId="4" fillId="0" borderId="0" xfId="59" applyNumberFormat="1" applyFont="1" applyFill="1" applyBorder="1" applyAlignment="1">
      <alignment horizontal="right" vertical="top"/>
      <protection/>
    </xf>
    <xf numFmtId="0" fontId="10" fillId="0" borderId="0" xfId="59" applyNumberFormat="1" applyFont="1" applyFill="1" applyBorder="1" applyAlignment="1">
      <alignment horizontal="left" vertical="center" wrapText="1"/>
      <protection/>
    </xf>
    <xf numFmtId="0" fontId="13" fillId="0" borderId="21" xfId="59" applyNumberFormat="1" applyFont="1" applyFill="1" applyBorder="1" applyAlignment="1" applyProtection="1">
      <alignment horizontal="center" wrapText="1"/>
      <protection locked="0"/>
    </xf>
    <xf numFmtId="0" fontId="9" fillId="35" borderId="12" xfId="63"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2 2" xfId="60"/>
    <cellStyle name="Normal 2 3" xfId="61"/>
    <cellStyle name="Normal 3" xfId="62"/>
    <cellStyle name="Normal 3 2" xfId="63"/>
    <cellStyle name="Normal 4" xfId="64"/>
    <cellStyle name="Normal 5" xfId="65"/>
    <cellStyle name="Normal 6" xfId="66"/>
    <cellStyle name="Normal_Sheet1 3" xfId="67"/>
    <cellStyle name="Note" xfId="68"/>
    <cellStyle name="Output" xfId="69"/>
    <cellStyle name="Percent" xfId="70"/>
    <cellStyle name="Percent 2" xfId="71"/>
    <cellStyle name="Percent 2 2" xfId="72"/>
    <cellStyle name="Percent 3" xfId="73"/>
    <cellStyle name="Percent 3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61"/>
  <sheetViews>
    <sheetView showGridLines="0" zoomScale="80" zoomScaleNormal="80" zoomScalePageLayoutView="0" workbookViewId="0" topLeftCell="A1">
      <selection activeCell="C61" sqref="C61:BC61"/>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9" t="str">
        <f>B2&amp;" BoQ"</f>
        <v>Item Rate BoQ</v>
      </c>
      <c r="B1" s="89"/>
      <c r="C1" s="89"/>
      <c r="D1" s="89"/>
      <c r="E1" s="89"/>
      <c r="F1" s="89"/>
      <c r="G1" s="89"/>
      <c r="H1" s="89"/>
      <c r="I1" s="89"/>
      <c r="J1" s="89"/>
      <c r="K1" s="89"/>
      <c r="L1" s="8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0" t="s">
        <v>43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A4" s="13"/>
      <c r="IB4" s="13"/>
      <c r="IC4" s="13"/>
      <c r="ID4" s="13"/>
      <c r="IE4" s="13"/>
      <c r="IF4" s="14"/>
      <c r="IG4" s="14"/>
      <c r="IH4" s="14"/>
      <c r="II4" s="14"/>
    </row>
    <row r="5" spans="1:243" s="12" customFormat="1" ht="30.75" customHeight="1">
      <c r="A5" s="90" t="s">
        <v>45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A5" s="13"/>
      <c r="IB5" s="13"/>
      <c r="IC5" s="13"/>
      <c r="ID5" s="13"/>
      <c r="IE5" s="13"/>
      <c r="IF5" s="14"/>
      <c r="IG5" s="14"/>
      <c r="IH5" s="14"/>
      <c r="II5" s="14"/>
    </row>
    <row r="6" spans="1:243" s="12" customFormat="1" ht="30.75" customHeight="1">
      <c r="A6" s="90" t="s">
        <v>46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A6" s="13"/>
      <c r="IB6" s="13"/>
      <c r="IC6" s="13"/>
      <c r="ID6" s="13"/>
      <c r="IE6" s="13"/>
      <c r="IF6" s="14"/>
      <c r="IG6" s="14"/>
      <c r="IH6" s="14"/>
      <c r="II6" s="14"/>
    </row>
    <row r="7" spans="1:243" s="12"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A7" s="13"/>
      <c r="IB7" s="13"/>
      <c r="IC7" s="13"/>
      <c r="ID7" s="13"/>
      <c r="IE7" s="13"/>
      <c r="IF7" s="14"/>
      <c r="IG7" s="14"/>
      <c r="IH7" s="14"/>
      <c r="II7" s="14"/>
    </row>
    <row r="8" spans="1:243" s="16" customFormat="1" ht="76.5" customHeight="1">
      <c r="A8" s="15" t="s">
        <v>40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A8" s="17"/>
      <c r="IB8" s="17"/>
      <c r="IC8" s="17"/>
      <c r="ID8" s="17"/>
      <c r="IE8" s="17"/>
      <c r="IF8" s="18"/>
      <c r="IG8" s="18"/>
      <c r="IH8" s="18"/>
      <c r="II8" s="18"/>
    </row>
    <row r="9" spans="1:243" s="19"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3"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2"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16.5">
      <c r="A13" s="73">
        <v>1</v>
      </c>
      <c r="B13" s="74" t="s">
        <v>47</v>
      </c>
      <c r="C13" s="28"/>
      <c r="D13" s="75"/>
      <c r="E13" s="75"/>
      <c r="F13" s="71">
        <v>18477.9</v>
      </c>
      <c r="G13" s="37"/>
      <c r="H13" s="37"/>
      <c r="I13" s="29" t="s">
        <v>33</v>
      </c>
      <c r="J13" s="30">
        <f aca="true" t="shared" si="0" ref="J13:J58">IF(I13="Less(-)",-1,1)</f>
        <v>1</v>
      </c>
      <c r="K13" s="31" t="s">
        <v>34</v>
      </c>
      <c r="L13" s="31" t="s">
        <v>4</v>
      </c>
      <c r="M13" s="81"/>
      <c r="N13" s="67"/>
      <c r="O13" s="67"/>
      <c r="P13" s="68"/>
      <c r="Q13" s="67"/>
      <c r="R13" s="67"/>
      <c r="S13" s="69"/>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4"/>
      <c r="BB13" s="32"/>
      <c r="BC13" s="65"/>
      <c r="IA13" s="35">
        <v>1</v>
      </c>
      <c r="IB13" s="35" t="s">
        <v>47</v>
      </c>
      <c r="IC13" s="35"/>
      <c r="ID13" s="35"/>
      <c r="IE13" s="35"/>
      <c r="IF13" s="36"/>
      <c r="IG13" s="36"/>
      <c r="IH13" s="36"/>
      <c r="II13" s="36"/>
    </row>
    <row r="14" spans="1:243" s="34" customFormat="1" ht="110.25">
      <c r="A14" s="76">
        <v>1.1</v>
      </c>
      <c r="B14" s="82" t="s">
        <v>48</v>
      </c>
      <c r="C14" s="28"/>
      <c r="D14" s="77"/>
      <c r="E14" s="77"/>
      <c r="F14" s="71">
        <v>12723.7</v>
      </c>
      <c r="G14" s="37"/>
      <c r="H14" s="37"/>
      <c r="I14" s="29" t="s">
        <v>33</v>
      </c>
      <c r="J14" s="30">
        <f t="shared" si="0"/>
        <v>1</v>
      </c>
      <c r="K14" s="31" t="s">
        <v>34</v>
      </c>
      <c r="L14" s="31" t="s">
        <v>4</v>
      </c>
      <c r="M14" s="81"/>
      <c r="N14" s="67"/>
      <c r="O14" s="67"/>
      <c r="P14" s="68"/>
      <c r="Q14" s="67"/>
      <c r="R14" s="67"/>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4"/>
      <c r="BB14" s="32"/>
      <c r="BC14" s="65"/>
      <c r="IA14" s="35">
        <v>1.1</v>
      </c>
      <c r="IB14" s="35" t="s">
        <v>48</v>
      </c>
      <c r="IC14" s="35"/>
      <c r="ID14" s="35"/>
      <c r="IE14" s="35"/>
      <c r="IF14" s="36"/>
      <c r="IG14" s="36"/>
      <c r="IH14" s="36"/>
      <c r="II14" s="36"/>
    </row>
    <row r="15" spans="1:243" s="34" customFormat="1" ht="15.75">
      <c r="A15" s="76" t="s">
        <v>49</v>
      </c>
      <c r="B15" s="82" t="s">
        <v>50</v>
      </c>
      <c r="C15" s="28"/>
      <c r="D15" s="78">
        <f>4+6+3+10+1</f>
        <v>24</v>
      </c>
      <c r="E15" s="79" t="s">
        <v>51</v>
      </c>
      <c r="F15" s="71">
        <v>18477.9</v>
      </c>
      <c r="G15" s="37"/>
      <c r="H15" s="37"/>
      <c r="I15" s="29" t="s">
        <v>33</v>
      </c>
      <c r="J15" s="30">
        <f t="shared" si="0"/>
        <v>1</v>
      </c>
      <c r="K15" s="31" t="s">
        <v>34</v>
      </c>
      <c r="L15" s="31" t="s">
        <v>4</v>
      </c>
      <c r="M15" s="66"/>
      <c r="N15" s="67"/>
      <c r="O15" s="67"/>
      <c r="P15" s="68"/>
      <c r="Q15" s="67"/>
      <c r="R15" s="67"/>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4">
        <f>total_amount_ba($B$2,$D$2,D15,F15,J15,K15,M15)</f>
        <v>0</v>
      </c>
      <c r="BB15" s="32">
        <f>BA15+SUM(N15:AZ15)</f>
        <v>0</v>
      </c>
      <c r="BC15" s="65" t="str">
        <f>SpellNumber(L15,BB15)</f>
        <v>INR Zero Only</v>
      </c>
      <c r="IA15" s="35" t="s">
        <v>49</v>
      </c>
      <c r="IB15" s="72" t="s">
        <v>50</v>
      </c>
      <c r="IC15" s="35"/>
      <c r="ID15" s="35">
        <v>24</v>
      </c>
      <c r="IE15" s="35" t="s">
        <v>51</v>
      </c>
      <c r="IF15" s="36"/>
      <c r="IG15" s="36"/>
      <c r="IH15" s="36"/>
      <c r="II15" s="36"/>
    </row>
    <row r="16" spans="1:243" s="34" customFormat="1" ht="78.75">
      <c r="A16" s="76">
        <v>1.2</v>
      </c>
      <c r="B16" s="82" t="s">
        <v>52</v>
      </c>
      <c r="C16" s="28"/>
      <c r="D16" s="78"/>
      <c r="E16" s="79"/>
      <c r="F16" s="71">
        <v>18477.9</v>
      </c>
      <c r="G16" s="37"/>
      <c r="H16" s="37"/>
      <c r="I16" s="29" t="s">
        <v>33</v>
      </c>
      <c r="J16" s="30">
        <f t="shared" si="0"/>
        <v>1</v>
      </c>
      <c r="K16" s="31" t="s">
        <v>34</v>
      </c>
      <c r="L16" s="31" t="s">
        <v>4</v>
      </c>
      <c r="M16" s="81"/>
      <c r="N16" s="67"/>
      <c r="O16" s="67"/>
      <c r="P16" s="68"/>
      <c r="Q16" s="67"/>
      <c r="R16" s="67"/>
      <c r="S16" s="6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4"/>
      <c r="BB16" s="32"/>
      <c r="BC16" s="65"/>
      <c r="IA16" s="35">
        <v>1.2</v>
      </c>
      <c r="IB16" s="72" t="s">
        <v>52</v>
      </c>
      <c r="IC16" s="35"/>
      <c r="ID16" s="35"/>
      <c r="IE16" s="35"/>
      <c r="IF16" s="36"/>
      <c r="IG16" s="36"/>
      <c r="IH16" s="36"/>
      <c r="II16" s="36"/>
    </row>
    <row r="17" spans="1:243" s="34" customFormat="1" ht="15.75">
      <c r="A17" s="76" t="s">
        <v>53</v>
      </c>
      <c r="B17" s="82" t="s">
        <v>54</v>
      </c>
      <c r="C17" s="28"/>
      <c r="D17" s="78">
        <v>40</v>
      </c>
      <c r="E17" s="79" t="s">
        <v>55</v>
      </c>
      <c r="F17" s="71">
        <v>12723.7</v>
      </c>
      <c r="G17" s="37"/>
      <c r="H17" s="37"/>
      <c r="I17" s="29" t="s">
        <v>33</v>
      </c>
      <c r="J17" s="30">
        <f t="shared" si="0"/>
        <v>1</v>
      </c>
      <c r="K17" s="31" t="s">
        <v>34</v>
      </c>
      <c r="L17" s="31" t="s">
        <v>4</v>
      </c>
      <c r="M17" s="66"/>
      <c r="N17" s="67"/>
      <c r="O17" s="67"/>
      <c r="P17" s="68"/>
      <c r="Q17" s="67"/>
      <c r="R17" s="67"/>
      <c r="S17" s="69"/>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4">
        <f aca="true" t="shared" si="1" ref="BA17:BA22">total_amount_ba($B$2,$D$2,D17,F17,J17,K17,M17)</f>
        <v>0</v>
      </c>
      <c r="BB17" s="32">
        <f aca="true" t="shared" si="2" ref="BB17:BB22">BA17+SUM(N17:AZ17)</f>
        <v>0</v>
      </c>
      <c r="BC17" s="65" t="str">
        <f aca="true" t="shared" si="3" ref="BC17:BC22">SpellNumber(L17,BB17)</f>
        <v>INR Zero Only</v>
      </c>
      <c r="IA17" s="35" t="s">
        <v>53</v>
      </c>
      <c r="IB17" s="35" t="s">
        <v>54</v>
      </c>
      <c r="IC17" s="35"/>
      <c r="ID17" s="35">
        <v>40</v>
      </c>
      <c r="IE17" s="35" t="s">
        <v>55</v>
      </c>
      <c r="IF17" s="36"/>
      <c r="IG17" s="36"/>
      <c r="IH17" s="36"/>
      <c r="II17" s="36"/>
    </row>
    <row r="18" spans="1:243" s="34" customFormat="1" ht="15.75">
      <c r="A18" s="76" t="s">
        <v>56</v>
      </c>
      <c r="B18" s="83" t="s">
        <v>57</v>
      </c>
      <c r="C18" s="28"/>
      <c r="D18" s="78">
        <v>15</v>
      </c>
      <c r="E18" s="79" t="s">
        <v>55</v>
      </c>
      <c r="F18" s="71">
        <v>18477.9</v>
      </c>
      <c r="G18" s="37"/>
      <c r="H18" s="37"/>
      <c r="I18" s="29" t="s">
        <v>33</v>
      </c>
      <c r="J18" s="30">
        <f t="shared" si="0"/>
        <v>1</v>
      </c>
      <c r="K18" s="31" t="s">
        <v>34</v>
      </c>
      <c r="L18" s="31" t="s">
        <v>4</v>
      </c>
      <c r="M18" s="66"/>
      <c r="N18" s="67"/>
      <c r="O18" s="67"/>
      <c r="P18" s="68"/>
      <c r="Q18" s="67"/>
      <c r="R18" s="67"/>
      <c r="S18" s="69"/>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4">
        <f t="shared" si="1"/>
        <v>0</v>
      </c>
      <c r="BB18" s="32">
        <f t="shared" si="2"/>
        <v>0</v>
      </c>
      <c r="BC18" s="65" t="str">
        <f t="shared" si="3"/>
        <v>INR Zero Only</v>
      </c>
      <c r="IA18" s="35" t="s">
        <v>56</v>
      </c>
      <c r="IB18" s="35" t="s">
        <v>57</v>
      </c>
      <c r="IC18" s="35"/>
      <c r="ID18" s="35">
        <v>15</v>
      </c>
      <c r="IE18" s="35" t="s">
        <v>55</v>
      </c>
      <c r="IF18" s="36"/>
      <c r="IG18" s="36"/>
      <c r="IH18" s="36"/>
      <c r="II18" s="36"/>
    </row>
    <row r="19" spans="1:243" s="34" customFormat="1" ht="15.75">
      <c r="A19" s="76" t="s">
        <v>58</v>
      </c>
      <c r="B19" s="83" t="s">
        <v>59</v>
      </c>
      <c r="C19" s="28"/>
      <c r="D19" s="78">
        <f>10+15</f>
        <v>25</v>
      </c>
      <c r="E19" s="79" t="s">
        <v>55</v>
      </c>
      <c r="F19" s="71">
        <v>12723.7</v>
      </c>
      <c r="G19" s="37"/>
      <c r="H19" s="37"/>
      <c r="I19" s="29" t="s">
        <v>33</v>
      </c>
      <c r="J19" s="30">
        <f t="shared" si="0"/>
        <v>1</v>
      </c>
      <c r="K19" s="31" t="s">
        <v>34</v>
      </c>
      <c r="L19" s="31" t="s">
        <v>4</v>
      </c>
      <c r="M19" s="66"/>
      <c r="N19" s="67"/>
      <c r="O19" s="67"/>
      <c r="P19" s="68"/>
      <c r="Q19" s="67"/>
      <c r="R19" s="67"/>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4">
        <f t="shared" si="1"/>
        <v>0</v>
      </c>
      <c r="BB19" s="32">
        <f t="shared" si="2"/>
        <v>0</v>
      </c>
      <c r="BC19" s="65" t="str">
        <f t="shared" si="3"/>
        <v>INR Zero Only</v>
      </c>
      <c r="IA19" s="35" t="s">
        <v>58</v>
      </c>
      <c r="IB19" s="35" t="s">
        <v>59</v>
      </c>
      <c r="IC19" s="35"/>
      <c r="ID19" s="35">
        <v>25</v>
      </c>
      <c r="IE19" s="35" t="s">
        <v>55</v>
      </c>
      <c r="IF19" s="36"/>
      <c r="IG19" s="36"/>
      <c r="IH19" s="36"/>
      <c r="II19" s="36"/>
    </row>
    <row r="20" spans="1:243" s="34" customFormat="1" ht="63">
      <c r="A20" s="76">
        <v>1.3</v>
      </c>
      <c r="B20" s="82" t="s">
        <v>60</v>
      </c>
      <c r="C20" s="28"/>
      <c r="D20" s="78">
        <v>6</v>
      </c>
      <c r="E20" s="79" t="s">
        <v>61</v>
      </c>
      <c r="F20" s="71">
        <v>18477.9</v>
      </c>
      <c r="G20" s="37"/>
      <c r="H20" s="37"/>
      <c r="I20" s="29" t="s">
        <v>33</v>
      </c>
      <c r="J20" s="30">
        <f t="shared" si="0"/>
        <v>1</v>
      </c>
      <c r="K20" s="31" t="s">
        <v>34</v>
      </c>
      <c r="L20" s="31" t="s">
        <v>4</v>
      </c>
      <c r="M20" s="66"/>
      <c r="N20" s="67"/>
      <c r="O20" s="67"/>
      <c r="P20" s="68"/>
      <c r="Q20" s="67"/>
      <c r="R20" s="67"/>
      <c r="S20" s="69"/>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4">
        <f t="shared" si="1"/>
        <v>0</v>
      </c>
      <c r="BB20" s="32">
        <f t="shared" si="2"/>
        <v>0</v>
      </c>
      <c r="BC20" s="65" t="str">
        <f t="shared" si="3"/>
        <v>INR Zero Only</v>
      </c>
      <c r="IA20" s="35">
        <v>1.3</v>
      </c>
      <c r="IB20" s="72" t="s">
        <v>60</v>
      </c>
      <c r="IC20" s="35"/>
      <c r="ID20" s="35">
        <v>6</v>
      </c>
      <c r="IE20" s="35" t="s">
        <v>61</v>
      </c>
      <c r="IF20" s="36"/>
      <c r="IG20" s="36"/>
      <c r="IH20" s="36"/>
      <c r="II20" s="36"/>
    </row>
    <row r="21" spans="1:243" s="34" customFormat="1" ht="78.75">
      <c r="A21" s="76">
        <v>1.4</v>
      </c>
      <c r="B21" s="82" t="s">
        <v>62</v>
      </c>
      <c r="C21" s="28"/>
      <c r="D21" s="78">
        <v>1</v>
      </c>
      <c r="E21" s="79" t="s">
        <v>61</v>
      </c>
      <c r="F21" s="71">
        <v>18477.9</v>
      </c>
      <c r="G21" s="37"/>
      <c r="H21" s="37"/>
      <c r="I21" s="29" t="s">
        <v>33</v>
      </c>
      <c r="J21" s="30">
        <f t="shared" si="0"/>
        <v>1</v>
      </c>
      <c r="K21" s="31" t="s">
        <v>34</v>
      </c>
      <c r="L21" s="31" t="s">
        <v>4</v>
      </c>
      <c r="M21" s="66"/>
      <c r="N21" s="67"/>
      <c r="O21" s="67"/>
      <c r="P21" s="68"/>
      <c r="Q21" s="67"/>
      <c r="R21" s="67"/>
      <c r="S21" s="69"/>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4">
        <f t="shared" si="1"/>
        <v>0</v>
      </c>
      <c r="BB21" s="32">
        <f t="shared" si="2"/>
        <v>0</v>
      </c>
      <c r="BC21" s="65" t="str">
        <f t="shared" si="3"/>
        <v>INR Zero Only</v>
      </c>
      <c r="IA21" s="35">
        <v>1.4</v>
      </c>
      <c r="IB21" s="35" t="s">
        <v>62</v>
      </c>
      <c r="IC21" s="35"/>
      <c r="ID21" s="35">
        <v>1</v>
      </c>
      <c r="IE21" s="35" t="s">
        <v>61</v>
      </c>
      <c r="IF21" s="36"/>
      <c r="IG21" s="36"/>
      <c r="IH21" s="36"/>
      <c r="II21" s="36"/>
    </row>
    <row r="22" spans="1:243" s="34" customFormat="1" ht="47.25">
      <c r="A22" s="76">
        <v>1.5</v>
      </c>
      <c r="B22" s="82" t="s">
        <v>63</v>
      </c>
      <c r="C22" s="28"/>
      <c r="D22" s="78">
        <f>6+3+10</f>
        <v>19</v>
      </c>
      <c r="E22" s="79" t="s">
        <v>61</v>
      </c>
      <c r="F22" s="71">
        <v>18477.9</v>
      </c>
      <c r="G22" s="37"/>
      <c r="H22" s="37"/>
      <c r="I22" s="29" t="s">
        <v>33</v>
      </c>
      <c r="J22" s="30">
        <f t="shared" si="0"/>
        <v>1</v>
      </c>
      <c r="K22" s="31" t="s">
        <v>34</v>
      </c>
      <c r="L22" s="31" t="s">
        <v>4</v>
      </c>
      <c r="M22" s="66"/>
      <c r="N22" s="67"/>
      <c r="O22" s="67"/>
      <c r="P22" s="68"/>
      <c r="Q22" s="67"/>
      <c r="R22" s="67"/>
      <c r="S22" s="69"/>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4">
        <f t="shared" si="1"/>
        <v>0</v>
      </c>
      <c r="BB22" s="32">
        <f t="shared" si="2"/>
        <v>0</v>
      </c>
      <c r="BC22" s="65" t="str">
        <f t="shared" si="3"/>
        <v>INR Zero Only</v>
      </c>
      <c r="IA22" s="35">
        <v>1.5</v>
      </c>
      <c r="IB22" s="35" t="s">
        <v>63</v>
      </c>
      <c r="IC22" s="35"/>
      <c r="ID22" s="35">
        <v>19</v>
      </c>
      <c r="IE22" s="35" t="s">
        <v>61</v>
      </c>
      <c r="IF22" s="36"/>
      <c r="IG22" s="36"/>
      <c r="IH22" s="36"/>
      <c r="II22" s="36"/>
    </row>
    <row r="23" spans="1:243" s="34" customFormat="1" ht="78.75">
      <c r="A23" s="76">
        <v>1.6</v>
      </c>
      <c r="B23" s="82" t="s">
        <v>64</v>
      </c>
      <c r="C23" s="28"/>
      <c r="D23" s="78"/>
      <c r="E23" s="79"/>
      <c r="F23" s="71">
        <v>12723.7</v>
      </c>
      <c r="G23" s="37"/>
      <c r="H23" s="37"/>
      <c r="I23" s="29" t="s">
        <v>33</v>
      </c>
      <c r="J23" s="30">
        <f t="shared" si="0"/>
        <v>1</v>
      </c>
      <c r="K23" s="31" t="s">
        <v>34</v>
      </c>
      <c r="L23" s="31" t="s">
        <v>4</v>
      </c>
      <c r="M23" s="81"/>
      <c r="N23" s="67"/>
      <c r="O23" s="67"/>
      <c r="P23" s="68"/>
      <c r="Q23" s="67"/>
      <c r="R23" s="67"/>
      <c r="S23" s="69"/>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4"/>
      <c r="BB23" s="32"/>
      <c r="BC23" s="65"/>
      <c r="IA23" s="35">
        <v>1.6</v>
      </c>
      <c r="IB23" s="72" t="s">
        <v>64</v>
      </c>
      <c r="IC23" s="35"/>
      <c r="ID23" s="35"/>
      <c r="IE23" s="35"/>
      <c r="IF23" s="36"/>
      <c r="IG23" s="36"/>
      <c r="IH23" s="36"/>
      <c r="II23" s="36"/>
    </row>
    <row r="24" spans="1:243" s="34" customFormat="1" ht="15.75">
      <c r="A24" s="76" t="s">
        <v>65</v>
      </c>
      <c r="B24" s="82" t="s">
        <v>66</v>
      </c>
      <c r="C24" s="28"/>
      <c r="D24" s="78">
        <v>100</v>
      </c>
      <c r="E24" s="79" t="s">
        <v>55</v>
      </c>
      <c r="F24" s="71">
        <v>18477.9</v>
      </c>
      <c r="G24" s="37"/>
      <c r="H24" s="37"/>
      <c r="I24" s="29" t="s">
        <v>33</v>
      </c>
      <c r="J24" s="30">
        <f t="shared" si="0"/>
        <v>1</v>
      </c>
      <c r="K24" s="31" t="s">
        <v>34</v>
      </c>
      <c r="L24" s="31" t="s">
        <v>4</v>
      </c>
      <c r="M24" s="66"/>
      <c r="N24" s="67"/>
      <c r="O24" s="67"/>
      <c r="P24" s="68"/>
      <c r="Q24" s="67"/>
      <c r="R24" s="67"/>
      <c r="S24" s="69"/>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4">
        <f>total_amount_ba($B$2,$D$2,D24,F24,J24,K24,M24)</f>
        <v>0</v>
      </c>
      <c r="BB24" s="32">
        <f>BA24+SUM(N24:AZ24)</f>
        <v>0</v>
      </c>
      <c r="BC24" s="65" t="str">
        <f>SpellNumber(L24,BB24)</f>
        <v>INR Zero Only</v>
      </c>
      <c r="IA24" s="35" t="s">
        <v>65</v>
      </c>
      <c r="IB24" s="72" t="s">
        <v>66</v>
      </c>
      <c r="IC24" s="35"/>
      <c r="ID24" s="35">
        <v>100</v>
      </c>
      <c r="IE24" s="35" t="s">
        <v>55</v>
      </c>
      <c r="IF24" s="36"/>
      <c r="IG24" s="36"/>
      <c r="IH24" s="36"/>
      <c r="II24" s="36"/>
    </row>
    <row r="25" spans="1:243" s="34" customFormat="1" ht="31.5">
      <c r="A25" s="76">
        <v>1.7</v>
      </c>
      <c r="B25" s="82" t="s">
        <v>67</v>
      </c>
      <c r="C25" s="28"/>
      <c r="D25" s="78">
        <v>10</v>
      </c>
      <c r="E25" s="79" t="s">
        <v>61</v>
      </c>
      <c r="F25" s="71">
        <v>18477.9</v>
      </c>
      <c r="G25" s="37"/>
      <c r="H25" s="37"/>
      <c r="I25" s="29" t="s">
        <v>33</v>
      </c>
      <c r="J25" s="30">
        <f t="shared" si="0"/>
        <v>1</v>
      </c>
      <c r="K25" s="31" t="s">
        <v>34</v>
      </c>
      <c r="L25" s="31" t="s">
        <v>4</v>
      </c>
      <c r="M25" s="66"/>
      <c r="N25" s="67"/>
      <c r="O25" s="67"/>
      <c r="P25" s="68"/>
      <c r="Q25" s="67"/>
      <c r="R25" s="67"/>
      <c r="S25" s="6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4">
        <f>total_amount_ba($B$2,$D$2,D25,F25,J25,K25,M25)</f>
        <v>0</v>
      </c>
      <c r="BB25" s="32">
        <f>BA25+SUM(N25:AZ25)</f>
        <v>0</v>
      </c>
      <c r="BC25" s="65" t="str">
        <f>SpellNumber(L25,BB25)</f>
        <v>INR Zero Only</v>
      </c>
      <c r="IA25" s="35">
        <v>1.7</v>
      </c>
      <c r="IB25" s="35" t="s">
        <v>67</v>
      </c>
      <c r="IC25" s="35"/>
      <c r="ID25" s="35">
        <v>10</v>
      </c>
      <c r="IE25" s="35" t="s">
        <v>61</v>
      </c>
      <c r="IF25" s="36"/>
      <c r="IG25" s="36"/>
      <c r="IH25" s="36"/>
      <c r="II25" s="36"/>
    </row>
    <row r="26" spans="1:243" s="34" customFormat="1" ht="47.25">
      <c r="A26" s="76">
        <v>1.8</v>
      </c>
      <c r="B26" s="82" t="s">
        <v>68</v>
      </c>
      <c r="C26" s="28"/>
      <c r="D26" s="78">
        <v>5</v>
      </c>
      <c r="E26" s="79" t="s">
        <v>61</v>
      </c>
      <c r="F26" s="71">
        <v>12723.7</v>
      </c>
      <c r="G26" s="37"/>
      <c r="H26" s="37"/>
      <c r="I26" s="29" t="s">
        <v>33</v>
      </c>
      <c r="J26" s="30">
        <f t="shared" si="0"/>
        <v>1</v>
      </c>
      <c r="K26" s="31" t="s">
        <v>34</v>
      </c>
      <c r="L26" s="31" t="s">
        <v>4</v>
      </c>
      <c r="M26" s="66"/>
      <c r="N26" s="67"/>
      <c r="O26" s="67"/>
      <c r="P26" s="68"/>
      <c r="Q26" s="67"/>
      <c r="R26" s="67"/>
      <c r="S26" s="69"/>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4">
        <f>total_amount_ba($B$2,$D$2,D26,F26,J26,K26,M26)</f>
        <v>0</v>
      </c>
      <c r="BB26" s="32">
        <f>BA26+SUM(N26:AZ26)</f>
        <v>0</v>
      </c>
      <c r="BC26" s="65" t="str">
        <f>SpellNumber(L26,BB26)</f>
        <v>INR Zero Only</v>
      </c>
      <c r="IA26" s="35">
        <v>1.8</v>
      </c>
      <c r="IB26" s="35" t="s">
        <v>68</v>
      </c>
      <c r="IC26" s="35"/>
      <c r="ID26" s="35">
        <v>5</v>
      </c>
      <c r="IE26" s="35" t="s">
        <v>61</v>
      </c>
      <c r="IF26" s="36"/>
      <c r="IG26" s="36"/>
      <c r="IH26" s="36"/>
      <c r="II26" s="36"/>
    </row>
    <row r="27" spans="1:243" s="34" customFormat="1" ht="16.5">
      <c r="A27" s="73">
        <v>2</v>
      </c>
      <c r="B27" s="84" t="s">
        <v>69</v>
      </c>
      <c r="C27" s="28"/>
      <c r="D27" s="75"/>
      <c r="E27" s="75"/>
      <c r="F27" s="71">
        <v>18477.9</v>
      </c>
      <c r="G27" s="37"/>
      <c r="H27" s="37"/>
      <c r="I27" s="29" t="s">
        <v>33</v>
      </c>
      <c r="J27" s="30">
        <f t="shared" si="0"/>
        <v>1</v>
      </c>
      <c r="K27" s="31" t="s">
        <v>34</v>
      </c>
      <c r="L27" s="31" t="s">
        <v>4</v>
      </c>
      <c r="M27" s="81"/>
      <c r="N27" s="67"/>
      <c r="O27" s="67"/>
      <c r="P27" s="68"/>
      <c r="Q27" s="67"/>
      <c r="R27" s="67"/>
      <c r="S27" s="69"/>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4"/>
      <c r="BB27" s="32"/>
      <c r="BC27" s="65"/>
      <c r="IA27" s="35">
        <v>2</v>
      </c>
      <c r="IB27" s="35" t="s">
        <v>69</v>
      </c>
      <c r="IC27" s="35"/>
      <c r="ID27" s="35"/>
      <c r="IE27" s="35"/>
      <c r="IF27" s="36"/>
      <c r="IG27" s="36"/>
      <c r="IH27" s="36"/>
      <c r="II27" s="36"/>
    </row>
    <row r="28" spans="1:243" s="34" customFormat="1" ht="78.75">
      <c r="A28" s="76">
        <v>2.1</v>
      </c>
      <c r="B28" s="82" t="s">
        <v>70</v>
      </c>
      <c r="C28" s="28"/>
      <c r="D28" s="78"/>
      <c r="E28" s="79"/>
      <c r="F28" s="71">
        <v>12723.7</v>
      </c>
      <c r="G28" s="37"/>
      <c r="H28" s="37"/>
      <c r="I28" s="29" t="s">
        <v>33</v>
      </c>
      <c r="J28" s="30">
        <f t="shared" si="0"/>
        <v>1</v>
      </c>
      <c r="K28" s="31" t="s">
        <v>34</v>
      </c>
      <c r="L28" s="31" t="s">
        <v>4</v>
      </c>
      <c r="M28" s="81"/>
      <c r="N28" s="67"/>
      <c r="O28" s="67"/>
      <c r="P28" s="68"/>
      <c r="Q28" s="67"/>
      <c r="R28" s="67"/>
      <c r="S28" s="69"/>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4"/>
      <c r="BB28" s="32"/>
      <c r="BC28" s="65"/>
      <c r="IA28" s="35">
        <v>2.1</v>
      </c>
      <c r="IB28" s="72" t="s">
        <v>70</v>
      </c>
      <c r="IC28" s="35"/>
      <c r="ID28" s="35"/>
      <c r="IE28" s="35"/>
      <c r="IF28" s="36"/>
      <c r="IG28" s="36"/>
      <c r="IH28" s="36"/>
      <c r="II28" s="36"/>
    </row>
    <row r="29" spans="1:243" s="34" customFormat="1" ht="31.5">
      <c r="A29" s="76" t="s">
        <v>71</v>
      </c>
      <c r="B29" s="82" t="s">
        <v>72</v>
      </c>
      <c r="C29" s="28"/>
      <c r="D29" s="78">
        <v>3</v>
      </c>
      <c r="E29" s="79" t="s">
        <v>61</v>
      </c>
      <c r="F29" s="71">
        <v>18477.9</v>
      </c>
      <c r="G29" s="37"/>
      <c r="H29" s="37"/>
      <c r="I29" s="29" t="s">
        <v>33</v>
      </c>
      <c r="J29" s="30">
        <f t="shared" si="0"/>
        <v>1</v>
      </c>
      <c r="K29" s="31" t="s">
        <v>34</v>
      </c>
      <c r="L29" s="31" t="s">
        <v>4</v>
      </c>
      <c r="M29" s="66"/>
      <c r="N29" s="67"/>
      <c r="O29" s="67"/>
      <c r="P29" s="68"/>
      <c r="Q29" s="67"/>
      <c r="R29" s="67"/>
      <c r="S29" s="69"/>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4">
        <f aca="true" t="shared" si="4" ref="BA29:BA36">total_amount_ba($B$2,$D$2,D29,F29,J29,K29,M29)</f>
        <v>0</v>
      </c>
      <c r="BB29" s="32">
        <f aca="true" t="shared" si="5" ref="BB29:BB36">BA29+SUM(N29:AZ29)</f>
        <v>0</v>
      </c>
      <c r="BC29" s="65" t="str">
        <f aca="true" t="shared" si="6" ref="BC29:BC36">SpellNumber(L29,BB29)</f>
        <v>INR Zero Only</v>
      </c>
      <c r="IA29" s="35" t="s">
        <v>71</v>
      </c>
      <c r="IB29" s="72" t="s">
        <v>72</v>
      </c>
      <c r="IC29" s="35"/>
      <c r="ID29" s="35">
        <v>3</v>
      </c>
      <c r="IE29" s="35" t="s">
        <v>61</v>
      </c>
      <c r="IF29" s="36"/>
      <c r="IG29" s="36"/>
      <c r="IH29" s="36"/>
      <c r="II29" s="36"/>
    </row>
    <row r="30" spans="1:243" s="34" customFormat="1" ht="31.5">
      <c r="A30" s="76" t="s">
        <v>73</v>
      </c>
      <c r="B30" s="82" t="s">
        <v>74</v>
      </c>
      <c r="C30" s="28"/>
      <c r="D30" s="78">
        <v>10</v>
      </c>
      <c r="E30" s="79" t="s">
        <v>61</v>
      </c>
      <c r="F30" s="71">
        <v>18477.9</v>
      </c>
      <c r="G30" s="37"/>
      <c r="H30" s="37"/>
      <c r="I30" s="29" t="s">
        <v>33</v>
      </c>
      <c r="J30" s="30">
        <f t="shared" si="0"/>
        <v>1</v>
      </c>
      <c r="K30" s="31" t="s">
        <v>34</v>
      </c>
      <c r="L30" s="31" t="s">
        <v>4</v>
      </c>
      <c r="M30" s="66"/>
      <c r="N30" s="67"/>
      <c r="O30" s="67"/>
      <c r="P30" s="68"/>
      <c r="Q30" s="67"/>
      <c r="R30" s="67"/>
      <c r="S30" s="69"/>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4">
        <f t="shared" si="4"/>
        <v>0</v>
      </c>
      <c r="BB30" s="32">
        <f t="shared" si="5"/>
        <v>0</v>
      </c>
      <c r="BC30" s="65" t="str">
        <f t="shared" si="6"/>
        <v>INR Zero Only</v>
      </c>
      <c r="IA30" s="35" t="s">
        <v>73</v>
      </c>
      <c r="IB30" s="72" t="s">
        <v>74</v>
      </c>
      <c r="IC30" s="35"/>
      <c r="ID30" s="35">
        <v>10</v>
      </c>
      <c r="IE30" s="35" t="s">
        <v>61</v>
      </c>
      <c r="IF30" s="36"/>
      <c r="IG30" s="36"/>
      <c r="IH30" s="36"/>
      <c r="II30" s="36"/>
    </row>
    <row r="31" spans="1:243" s="34" customFormat="1" ht="31.5">
      <c r="A31" s="76" t="s">
        <v>75</v>
      </c>
      <c r="B31" s="82" t="s">
        <v>76</v>
      </c>
      <c r="C31" s="28"/>
      <c r="D31" s="78">
        <v>1</v>
      </c>
      <c r="E31" s="79" t="s">
        <v>61</v>
      </c>
      <c r="F31" s="71">
        <v>12723.7</v>
      </c>
      <c r="G31" s="37"/>
      <c r="H31" s="37"/>
      <c r="I31" s="29" t="s">
        <v>33</v>
      </c>
      <c r="J31" s="30">
        <f t="shared" si="0"/>
        <v>1</v>
      </c>
      <c r="K31" s="31" t="s">
        <v>34</v>
      </c>
      <c r="L31" s="31" t="s">
        <v>4</v>
      </c>
      <c r="M31" s="66"/>
      <c r="N31" s="67"/>
      <c r="O31" s="67"/>
      <c r="P31" s="68"/>
      <c r="Q31" s="67"/>
      <c r="R31" s="67"/>
      <c r="S31" s="69"/>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4">
        <f t="shared" si="4"/>
        <v>0</v>
      </c>
      <c r="BB31" s="32">
        <f t="shared" si="5"/>
        <v>0</v>
      </c>
      <c r="BC31" s="65" t="str">
        <f t="shared" si="6"/>
        <v>INR Zero Only</v>
      </c>
      <c r="IA31" s="35" t="s">
        <v>75</v>
      </c>
      <c r="IB31" s="72" t="s">
        <v>76</v>
      </c>
      <c r="IC31" s="35"/>
      <c r="ID31" s="35">
        <v>1</v>
      </c>
      <c r="IE31" s="35" t="s">
        <v>61</v>
      </c>
      <c r="IF31" s="36"/>
      <c r="IG31" s="36"/>
      <c r="IH31" s="36"/>
      <c r="II31" s="36"/>
    </row>
    <row r="32" spans="1:243" s="34" customFormat="1" ht="63">
      <c r="A32" s="76">
        <v>2.2</v>
      </c>
      <c r="B32" s="82" t="s">
        <v>114</v>
      </c>
      <c r="C32" s="28"/>
      <c r="D32" s="78">
        <f>D29+D30+D31</f>
        <v>14</v>
      </c>
      <c r="E32" s="79" t="s">
        <v>61</v>
      </c>
      <c r="F32" s="71">
        <v>18477.9</v>
      </c>
      <c r="G32" s="37"/>
      <c r="H32" s="37"/>
      <c r="I32" s="29" t="s">
        <v>33</v>
      </c>
      <c r="J32" s="30">
        <f t="shared" si="0"/>
        <v>1</v>
      </c>
      <c r="K32" s="31" t="s">
        <v>34</v>
      </c>
      <c r="L32" s="31" t="s">
        <v>4</v>
      </c>
      <c r="M32" s="66"/>
      <c r="N32" s="67"/>
      <c r="O32" s="67"/>
      <c r="P32" s="68"/>
      <c r="Q32" s="67"/>
      <c r="R32" s="67"/>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4">
        <f t="shared" si="4"/>
        <v>0</v>
      </c>
      <c r="BB32" s="32">
        <f t="shared" si="5"/>
        <v>0</v>
      </c>
      <c r="BC32" s="65" t="str">
        <f t="shared" si="6"/>
        <v>INR Zero Only</v>
      </c>
      <c r="IA32" s="35">
        <v>2.2</v>
      </c>
      <c r="IB32" s="72" t="s">
        <v>114</v>
      </c>
      <c r="IC32" s="35"/>
      <c r="ID32" s="35">
        <v>14</v>
      </c>
      <c r="IE32" s="35" t="s">
        <v>61</v>
      </c>
      <c r="IF32" s="36"/>
      <c r="IG32" s="36"/>
      <c r="IH32" s="36"/>
      <c r="II32" s="36"/>
    </row>
    <row r="33" spans="1:243" s="34" customFormat="1" ht="63">
      <c r="A33" s="76">
        <v>2.3</v>
      </c>
      <c r="B33" s="82" t="s">
        <v>77</v>
      </c>
      <c r="C33" s="28"/>
      <c r="D33" s="78">
        <v>4</v>
      </c>
      <c r="E33" s="79" t="s">
        <v>61</v>
      </c>
      <c r="F33" s="71">
        <v>12723.7</v>
      </c>
      <c r="G33" s="37"/>
      <c r="H33" s="37"/>
      <c r="I33" s="29" t="s">
        <v>33</v>
      </c>
      <c r="J33" s="30">
        <f t="shared" si="0"/>
        <v>1</v>
      </c>
      <c r="K33" s="31" t="s">
        <v>34</v>
      </c>
      <c r="L33" s="31" t="s">
        <v>4</v>
      </c>
      <c r="M33" s="66"/>
      <c r="N33" s="67"/>
      <c r="O33" s="67"/>
      <c r="P33" s="68"/>
      <c r="Q33" s="67"/>
      <c r="R33" s="67"/>
      <c r="S33" s="69"/>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4">
        <f t="shared" si="4"/>
        <v>0</v>
      </c>
      <c r="BB33" s="32">
        <f t="shared" si="5"/>
        <v>0</v>
      </c>
      <c r="BC33" s="65" t="str">
        <f t="shared" si="6"/>
        <v>INR Zero Only</v>
      </c>
      <c r="IA33" s="35">
        <v>2.3</v>
      </c>
      <c r="IB33" s="35" t="s">
        <v>77</v>
      </c>
      <c r="IC33" s="35"/>
      <c r="ID33" s="35">
        <v>4</v>
      </c>
      <c r="IE33" s="35" t="s">
        <v>61</v>
      </c>
      <c r="IF33" s="36"/>
      <c r="IG33" s="36"/>
      <c r="IH33" s="36"/>
      <c r="II33" s="36"/>
    </row>
    <row r="34" spans="1:243" s="34" customFormat="1" ht="63">
      <c r="A34" s="76">
        <v>2.4</v>
      </c>
      <c r="B34" s="82" t="s">
        <v>78</v>
      </c>
      <c r="C34" s="28"/>
      <c r="D34" s="78">
        <v>4</v>
      </c>
      <c r="E34" s="79" t="s">
        <v>61</v>
      </c>
      <c r="F34" s="71">
        <v>18477.9</v>
      </c>
      <c r="G34" s="37"/>
      <c r="H34" s="37"/>
      <c r="I34" s="29" t="s">
        <v>33</v>
      </c>
      <c r="J34" s="30">
        <f t="shared" si="0"/>
        <v>1</v>
      </c>
      <c r="K34" s="31" t="s">
        <v>34</v>
      </c>
      <c r="L34" s="31" t="s">
        <v>4</v>
      </c>
      <c r="M34" s="66"/>
      <c r="N34" s="67"/>
      <c r="O34" s="67"/>
      <c r="P34" s="68"/>
      <c r="Q34" s="67"/>
      <c r="R34" s="67"/>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4">
        <f t="shared" si="4"/>
        <v>0</v>
      </c>
      <c r="BB34" s="32">
        <f t="shared" si="5"/>
        <v>0</v>
      </c>
      <c r="BC34" s="65" t="str">
        <f t="shared" si="6"/>
        <v>INR Zero Only</v>
      </c>
      <c r="IA34" s="35">
        <v>2.4</v>
      </c>
      <c r="IB34" s="72" t="s">
        <v>78</v>
      </c>
      <c r="IC34" s="35"/>
      <c r="ID34" s="35">
        <v>4</v>
      </c>
      <c r="IE34" s="35" t="s">
        <v>61</v>
      </c>
      <c r="IF34" s="36"/>
      <c r="IG34" s="36"/>
      <c r="IH34" s="36"/>
      <c r="II34" s="36"/>
    </row>
    <row r="35" spans="1:243" s="34" customFormat="1" ht="63">
      <c r="A35" s="76">
        <v>2.5</v>
      </c>
      <c r="B35" s="82" t="s">
        <v>79</v>
      </c>
      <c r="C35" s="28"/>
      <c r="D35" s="78">
        <v>4</v>
      </c>
      <c r="E35" s="79" t="s">
        <v>61</v>
      </c>
      <c r="F35" s="71">
        <v>18477.9</v>
      </c>
      <c r="G35" s="37"/>
      <c r="H35" s="37"/>
      <c r="I35" s="29" t="s">
        <v>33</v>
      </c>
      <c r="J35" s="30">
        <f t="shared" si="0"/>
        <v>1</v>
      </c>
      <c r="K35" s="31" t="s">
        <v>34</v>
      </c>
      <c r="L35" s="31" t="s">
        <v>4</v>
      </c>
      <c r="M35" s="66"/>
      <c r="N35" s="67"/>
      <c r="O35" s="67"/>
      <c r="P35" s="68"/>
      <c r="Q35" s="67"/>
      <c r="R35" s="67"/>
      <c r="S35" s="69"/>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4">
        <f t="shared" si="4"/>
        <v>0</v>
      </c>
      <c r="BB35" s="32">
        <f t="shared" si="5"/>
        <v>0</v>
      </c>
      <c r="BC35" s="65" t="str">
        <f t="shared" si="6"/>
        <v>INR Zero Only</v>
      </c>
      <c r="IA35" s="35">
        <v>2.5</v>
      </c>
      <c r="IB35" s="35" t="s">
        <v>79</v>
      </c>
      <c r="IC35" s="35"/>
      <c r="ID35" s="35">
        <v>4</v>
      </c>
      <c r="IE35" s="35" t="s">
        <v>61</v>
      </c>
      <c r="IF35" s="36"/>
      <c r="IG35" s="36"/>
      <c r="IH35" s="36"/>
      <c r="II35" s="36"/>
    </row>
    <row r="36" spans="1:243" s="34" customFormat="1" ht="47.25">
      <c r="A36" s="76">
        <v>2.6</v>
      </c>
      <c r="B36" s="82" t="s">
        <v>80</v>
      </c>
      <c r="C36" s="28"/>
      <c r="D36" s="78">
        <v>6</v>
      </c>
      <c r="E36" s="79" t="s">
        <v>61</v>
      </c>
      <c r="F36" s="71">
        <v>18477.9</v>
      </c>
      <c r="G36" s="37"/>
      <c r="H36" s="37"/>
      <c r="I36" s="29" t="s">
        <v>33</v>
      </c>
      <c r="J36" s="30">
        <f t="shared" si="0"/>
        <v>1</v>
      </c>
      <c r="K36" s="31" t="s">
        <v>34</v>
      </c>
      <c r="L36" s="31" t="s">
        <v>4</v>
      </c>
      <c r="M36" s="66"/>
      <c r="N36" s="67"/>
      <c r="O36" s="67"/>
      <c r="P36" s="68"/>
      <c r="Q36" s="67"/>
      <c r="R36" s="67"/>
      <c r="S36" s="69"/>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4">
        <f t="shared" si="4"/>
        <v>0</v>
      </c>
      <c r="BB36" s="32">
        <f t="shared" si="5"/>
        <v>0</v>
      </c>
      <c r="BC36" s="65" t="str">
        <f t="shared" si="6"/>
        <v>INR Zero Only</v>
      </c>
      <c r="IA36" s="35">
        <v>2.6</v>
      </c>
      <c r="IB36" s="72" t="s">
        <v>80</v>
      </c>
      <c r="IC36" s="35"/>
      <c r="ID36" s="35">
        <v>6</v>
      </c>
      <c r="IE36" s="35" t="s">
        <v>61</v>
      </c>
      <c r="IF36" s="36"/>
      <c r="IG36" s="36"/>
      <c r="IH36" s="36"/>
      <c r="II36" s="36"/>
    </row>
    <row r="37" spans="1:243" s="34" customFormat="1" ht="47.25">
      <c r="A37" s="76">
        <v>2.7</v>
      </c>
      <c r="B37" s="82" t="s">
        <v>81</v>
      </c>
      <c r="C37" s="28"/>
      <c r="D37" s="78"/>
      <c r="E37" s="79"/>
      <c r="F37" s="71">
        <v>12723.7</v>
      </c>
      <c r="G37" s="37"/>
      <c r="H37" s="37"/>
      <c r="I37" s="29" t="s">
        <v>33</v>
      </c>
      <c r="J37" s="30">
        <f t="shared" si="0"/>
        <v>1</v>
      </c>
      <c r="K37" s="31" t="s">
        <v>34</v>
      </c>
      <c r="L37" s="31" t="s">
        <v>4</v>
      </c>
      <c r="M37" s="81"/>
      <c r="N37" s="67"/>
      <c r="O37" s="67"/>
      <c r="P37" s="68"/>
      <c r="Q37" s="67"/>
      <c r="R37" s="67"/>
      <c r="S37" s="69"/>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4"/>
      <c r="BB37" s="32"/>
      <c r="BC37" s="65"/>
      <c r="IA37" s="35">
        <v>2.7</v>
      </c>
      <c r="IB37" s="35" t="s">
        <v>81</v>
      </c>
      <c r="IC37" s="35"/>
      <c r="ID37" s="35"/>
      <c r="IE37" s="35"/>
      <c r="IF37" s="36"/>
      <c r="IG37" s="36"/>
      <c r="IH37" s="36"/>
      <c r="II37" s="36"/>
    </row>
    <row r="38" spans="1:243" s="34" customFormat="1" ht="15.75">
      <c r="A38" s="76" t="s">
        <v>82</v>
      </c>
      <c r="B38" s="82" t="s">
        <v>83</v>
      </c>
      <c r="C38" s="28"/>
      <c r="D38" s="78">
        <v>6</v>
      </c>
      <c r="E38" s="79" t="s">
        <v>61</v>
      </c>
      <c r="F38" s="71">
        <v>18477.9</v>
      </c>
      <c r="G38" s="37"/>
      <c r="H38" s="37"/>
      <c r="I38" s="29" t="s">
        <v>33</v>
      </c>
      <c r="J38" s="30">
        <f t="shared" si="0"/>
        <v>1</v>
      </c>
      <c r="K38" s="31" t="s">
        <v>34</v>
      </c>
      <c r="L38" s="31" t="s">
        <v>4</v>
      </c>
      <c r="M38" s="66"/>
      <c r="N38" s="67"/>
      <c r="O38" s="67"/>
      <c r="P38" s="68"/>
      <c r="Q38" s="67"/>
      <c r="R38" s="67"/>
      <c r="S38" s="69"/>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4">
        <f>total_amount_ba($B$2,$D$2,D38,F38,J38,K38,M38)</f>
        <v>0</v>
      </c>
      <c r="BB38" s="32">
        <f>BA38+SUM(N38:AZ38)</f>
        <v>0</v>
      </c>
      <c r="BC38" s="65" t="str">
        <f>SpellNumber(L38,BB38)</f>
        <v>INR Zero Only</v>
      </c>
      <c r="IA38" s="35" t="s">
        <v>82</v>
      </c>
      <c r="IB38" s="72" t="s">
        <v>83</v>
      </c>
      <c r="IC38" s="35"/>
      <c r="ID38" s="35">
        <v>6</v>
      </c>
      <c r="IE38" s="35" t="s">
        <v>61</v>
      </c>
      <c r="IF38" s="36"/>
      <c r="IG38" s="36"/>
      <c r="IH38" s="36"/>
      <c r="II38" s="36"/>
    </row>
    <row r="39" spans="1:243" s="34" customFormat="1" ht="16.5">
      <c r="A39" s="73">
        <v>3</v>
      </c>
      <c r="B39" s="84" t="s">
        <v>84</v>
      </c>
      <c r="C39" s="28"/>
      <c r="D39" s="75"/>
      <c r="E39" s="75"/>
      <c r="F39" s="71">
        <v>18477.9</v>
      </c>
      <c r="G39" s="37"/>
      <c r="H39" s="37"/>
      <c r="I39" s="29" t="s">
        <v>33</v>
      </c>
      <c r="J39" s="30">
        <f t="shared" si="0"/>
        <v>1</v>
      </c>
      <c r="K39" s="31" t="s">
        <v>34</v>
      </c>
      <c r="L39" s="31" t="s">
        <v>4</v>
      </c>
      <c r="M39" s="81"/>
      <c r="N39" s="67"/>
      <c r="O39" s="67"/>
      <c r="P39" s="68"/>
      <c r="Q39" s="67"/>
      <c r="R39" s="67"/>
      <c r="S39" s="69"/>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4"/>
      <c r="BB39" s="32"/>
      <c r="BC39" s="65"/>
      <c r="IA39" s="35">
        <v>3</v>
      </c>
      <c r="IB39" s="35" t="s">
        <v>84</v>
      </c>
      <c r="IC39" s="35"/>
      <c r="ID39" s="35"/>
      <c r="IE39" s="35"/>
      <c r="IF39" s="36"/>
      <c r="IG39" s="36"/>
      <c r="IH39" s="36"/>
      <c r="II39" s="36"/>
    </row>
    <row r="40" spans="1:243" s="34" customFormat="1" ht="94.5">
      <c r="A40" s="76">
        <v>3.1</v>
      </c>
      <c r="B40" s="82" t="s">
        <v>85</v>
      </c>
      <c r="C40" s="28"/>
      <c r="D40" s="78"/>
      <c r="E40" s="79"/>
      <c r="F40" s="71">
        <v>12723.7</v>
      </c>
      <c r="G40" s="37"/>
      <c r="H40" s="37"/>
      <c r="I40" s="29" t="s">
        <v>33</v>
      </c>
      <c r="J40" s="30">
        <f t="shared" si="0"/>
        <v>1</v>
      </c>
      <c r="K40" s="31" t="s">
        <v>34</v>
      </c>
      <c r="L40" s="31" t="s">
        <v>4</v>
      </c>
      <c r="M40" s="81"/>
      <c r="N40" s="67"/>
      <c r="O40" s="67"/>
      <c r="P40" s="68"/>
      <c r="Q40" s="67"/>
      <c r="R40" s="67"/>
      <c r="S40" s="69"/>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4"/>
      <c r="BB40" s="32"/>
      <c r="BC40" s="65"/>
      <c r="IA40" s="35">
        <v>3.1</v>
      </c>
      <c r="IB40" s="72" t="s">
        <v>85</v>
      </c>
      <c r="IC40" s="35"/>
      <c r="ID40" s="35"/>
      <c r="IE40" s="35"/>
      <c r="IF40" s="36"/>
      <c r="IG40" s="36"/>
      <c r="IH40" s="36"/>
      <c r="II40" s="36"/>
    </row>
    <row r="41" spans="1:243" s="34" customFormat="1" ht="15.75">
      <c r="A41" s="76" t="s">
        <v>86</v>
      </c>
      <c r="B41" s="82" t="s">
        <v>87</v>
      </c>
      <c r="C41" s="28"/>
      <c r="D41" s="78">
        <v>1</v>
      </c>
      <c r="E41" s="79" t="s">
        <v>61</v>
      </c>
      <c r="F41" s="71">
        <v>18477.9</v>
      </c>
      <c r="G41" s="37"/>
      <c r="H41" s="37"/>
      <c r="I41" s="29" t="s">
        <v>33</v>
      </c>
      <c r="J41" s="30">
        <f t="shared" si="0"/>
        <v>1</v>
      </c>
      <c r="K41" s="31" t="s">
        <v>34</v>
      </c>
      <c r="L41" s="31" t="s">
        <v>4</v>
      </c>
      <c r="M41" s="66"/>
      <c r="N41" s="67"/>
      <c r="O41" s="67"/>
      <c r="P41" s="68"/>
      <c r="Q41" s="67"/>
      <c r="R41" s="67"/>
      <c r="S41" s="69"/>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4">
        <f>total_amount_ba($B$2,$D$2,D41,F41,J41,K41,M41)</f>
        <v>0</v>
      </c>
      <c r="BB41" s="32">
        <f>BA41+SUM(N41:AZ41)</f>
        <v>0</v>
      </c>
      <c r="BC41" s="65" t="str">
        <f>SpellNumber(L41,BB41)</f>
        <v>INR Zero Only</v>
      </c>
      <c r="IA41" s="35" t="s">
        <v>86</v>
      </c>
      <c r="IB41" s="72" t="s">
        <v>87</v>
      </c>
      <c r="IC41" s="35"/>
      <c r="ID41" s="35">
        <v>1</v>
      </c>
      <c r="IE41" s="35" t="s">
        <v>61</v>
      </c>
      <c r="IF41" s="36"/>
      <c r="IG41" s="36"/>
      <c r="IH41" s="36"/>
      <c r="II41" s="36"/>
    </row>
    <row r="42" spans="1:243" s="34" customFormat="1" ht="15.75">
      <c r="A42" s="76" t="s">
        <v>88</v>
      </c>
      <c r="B42" s="82" t="s">
        <v>89</v>
      </c>
      <c r="C42" s="28"/>
      <c r="D42" s="78">
        <v>2</v>
      </c>
      <c r="E42" s="79" t="s">
        <v>61</v>
      </c>
      <c r="F42" s="71">
        <v>18477.9</v>
      </c>
      <c r="G42" s="37"/>
      <c r="H42" s="37"/>
      <c r="I42" s="29" t="s">
        <v>33</v>
      </c>
      <c r="J42" s="30">
        <f t="shared" si="0"/>
        <v>1</v>
      </c>
      <c r="K42" s="31" t="s">
        <v>34</v>
      </c>
      <c r="L42" s="31" t="s">
        <v>4</v>
      </c>
      <c r="M42" s="66"/>
      <c r="N42" s="67"/>
      <c r="O42" s="67"/>
      <c r="P42" s="68"/>
      <c r="Q42" s="67"/>
      <c r="R42" s="67"/>
      <c r="S42" s="69"/>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4">
        <f>total_amount_ba($B$2,$D$2,D42,F42,J42,K42,M42)</f>
        <v>0</v>
      </c>
      <c r="BB42" s="32">
        <f>BA42+SUM(N42:AZ42)</f>
        <v>0</v>
      </c>
      <c r="BC42" s="65" t="str">
        <f>SpellNumber(L42,BB42)</f>
        <v>INR Zero Only</v>
      </c>
      <c r="IA42" s="35" t="s">
        <v>88</v>
      </c>
      <c r="IB42" s="35" t="s">
        <v>89</v>
      </c>
      <c r="IC42" s="35"/>
      <c r="ID42" s="35">
        <v>2</v>
      </c>
      <c r="IE42" s="35" t="s">
        <v>61</v>
      </c>
      <c r="IF42" s="36"/>
      <c r="IG42" s="36"/>
      <c r="IH42" s="36"/>
      <c r="II42" s="36"/>
    </row>
    <row r="43" spans="1:243" s="34" customFormat="1" ht="63">
      <c r="A43" s="76">
        <v>3.2</v>
      </c>
      <c r="B43" s="82" t="s">
        <v>90</v>
      </c>
      <c r="C43" s="28"/>
      <c r="D43" s="78"/>
      <c r="E43" s="79"/>
      <c r="F43" s="71">
        <v>12723.7</v>
      </c>
      <c r="G43" s="37"/>
      <c r="H43" s="37"/>
      <c r="I43" s="29" t="s">
        <v>33</v>
      </c>
      <c r="J43" s="30">
        <f t="shared" si="0"/>
        <v>1</v>
      </c>
      <c r="K43" s="31" t="s">
        <v>34</v>
      </c>
      <c r="L43" s="31" t="s">
        <v>4</v>
      </c>
      <c r="M43" s="81"/>
      <c r="N43" s="67"/>
      <c r="O43" s="67"/>
      <c r="P43" s="68"/>
      <c r="Q43" s="67"/>
      <c r="R43" s="67"/>
      <c r="S43" s="69"/>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4"/>
      <c r="BB43" s="32"/>
      <c r="BC43" s="65"/>
      <c r="IA43" s="35">
        <v>3.2</v>
      </c>
      <c r="IB43" s="72" t="s">
        <v>90</v>
      </c>
      <c r="IC43" s="35"/>
      <c r="ID43" s="35"/>
      <c r="IE43" s="35"/>
      <c r="IF43" s="36"/>
      <c r="IG43" s="36"/>
      <c r="IH43" s="36"/>
      <c r="II43" s="36"/>
    </row>
    <row r="44" spans="1:243" s="34" customFormat="1" ht="15.75">
      <c r="A44" s="76" t="s">
        <v>91</v>
      </c>
      <c r="B44" s="82" t="s">
        <v>92</v>
      </c>
      <c r="C44" s="28"/>
      <c r="D44" s="78">
        <f>12+12</f>
        <v>24</v>
      </c>
      <c r="E44" s="79" t="s">
        <v>61</v>
      </c>
      <c r="F44" s="71">
        <v>18477.9</v>
      </c>
      <c r="G44" s="37"/>
      <c r="H44" s="37"/>
      <c r="I44" s="29" t="s">
        <v>33</v>
      </c>
      <c r="J44" s="30">
        <f t="shared" si="0"/>
        <v>1</v>
      </c>
      <c r="K44" s="31" t="s">
        <v>34</v>
      </c>
      <c r="L44" s="31" t="s">
        <v>4</v>
      </c>
      <c r="M44" s="66"/>
      <c r="N44" s="67"/>
      <c r="O44" s="67"/>
      <c r="P44" s="68"/>
      <c r="Q44" s="67"/>
      <c r="R44" s="67"/>
      <c r="S44" s="69"/>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4">
        <f>total_amount_ba($B$2,$D$2,D44,F44,J44,K44,M44)</f>
        <v>0</v>
      </c>
      <c r="BB44" s="32">
        <f>BA44+SUM(N44:AZ44)</f>
        <v>0</v>
      </c>
      <c r="BC44" s="65" t="str">
        <f>SpellNumber(L44,BB44)</f>
        <v>INR Zero Only</v>
      </c>
      <c r="IA44" s="35" t="s">
        <v>91</v>
      </c>
      <c r="IB44" s="35" t="s">
        <v>92</v>
      </c>
      <c r="IC44" s="35"/>
      <c r="ID44" s="35">
        <v>24</v>
      </c>
      <c r="IE44" s="35" t="s">
        <v>61</v>
      </c>
      <c r="IF44" s="36"/>
      <c r="IG44" s="36"/>
      <c r="IH44" s="36"/>
      <c r="II44" s="36"/>
    </row>
    <row r="45" spans="1:243" s="34" customFormat="1" ht="15.75">
      <c r="A45" s="76" t="s">
        <v>93</v>
      </c>
      <c r="B45" s="82" t="s">
        <v>94</v>
      </c>
      <c r="C45" s="28"/>
      <c r="D45" s="78">
        <v>8</v>
      </c>
      <c r="E45" s="79" t="s">
        <v>61</v>
      </c>
      <c r="F45" s="71">
        <v>12723.7</v>
      </c>
      <c r="G45" s="37"/>
      <c r="H45" s="37"/>
      <c r="I45" s="29" t="s">
        <v>33</v>
      </c>
      <c r="J45" s="30">
        <f t="shared" si="0"/>
        <v>1</v>
      </c>
      <c r="K45" s="31" t="s">
        <v>34</v>
      </c>
      <c r="L45" s="31" t="s">
        <v>4</v>
      </c>
      <c r="M45" s="66"/>
      <c r="N45" s="67"/>
      <c r="O45" s="67"/>
      <c r="P45" s="68"/>
      <c r="Q45" s="67"/>
      <c r="R45" s="67"/>
      <c r="S45" s="69"/>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4">
        <f>total_amount_ba($B$2,$D$2,D45,F45,J45,K45,M45)</f>
        <v>0</v>
      </c>
      <c r="BB45" s="32">
        <f>BA45+SUM(N45:AZ45)</f>
        <v>0</v>
      </c>
      <c r="BC45" s="65" t="str">
        <f>SpellNumber(L45,BB45)</f>
        <v>INR Zero Only</v>
      </c>
      <c r="IA45" s="35" t="s">
        <v>93</v>
      </c>
      <c r="IB45" s="35" t="s">
        <v>94</v>
      </c>
      <c r="IC45" s="35"/>
      <c r="ID45" s="35">
        <v>8</v>
      </c>
      <c r="IE45" s="35" t="s">
        <v>61</v>
      </c>
      <c r="IF45" s="36"/>
      <c r="IG45" s="36"/>
      <c r="IH45" s="36"/>
      <c r="II45" s="36"/>
    </row>
    <row r="46" spans="1:243" s="34" customFormat="1" ht="63">
      <c r="A46" s="76">
        <v>3.3</v>
      </c>
      <c r="B46" s="82" t="s">
        <v>95</v>
      </c>
      <c r="C46" s="28"/>
      <c r="D46" s="78"/>
      <c r="E46" s="79"/>
      <c r="F46" s="71">
        <v>18477.9</v>
      </c>
      <c r="G46" s="37"/>
      <c r="H46" s="37"/>
      <c r="I46" s="29" t="s">
        <v>33</v>
      </c>
      <c r="J46" s="30">
        <f t="shared" si="0"/>
        <v>1</v>
      </c>
      <c r="K46" s="31" t="s">
        <v>34</v>
      </c>
      <c r="L46" s="31" t="s">
        <v>4</v>
      </c>
      <c r="M46" s="81"/>
      <c r="N46" s="67"/>
      <c r="O46" s="67"/>
      <c r="P46" s="68"/>
      <c r="Q46" s="67"/>
      <c r="R46" s="67"/>
      <c r="S46" s="69"/>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4"/>
      <c r="BB46" s="32"/>
      <c r="BC46" s="65"/>
      <c r="IA46" s="35">
        <v>3.3</v>
      </c>
      <c r="IB46" s="72" t="s">
        <v>95</v>
      </c>
      <c r="IC46" s="35"/>
      <c r="ID46" s="35"/>
      <c r="IE46" s="35"/>
      <c r="IF46" s="36"/>
      <c r="IG46" s="36"/>
      <c r="IH46" s="36"/>
      <c r="II46" s="36"/>
    </row>
    <row r="47" spans="1:243" s="34" customFormat="1" ht="15.75">
      <c r="A47" s="76" t="s">
        <v>96</v>
      </c>
      <c r="B47" s="82" t="s">
        <v>97</v>
      </c>
      <c r="C47" s="28"/>
      <c r="D47" s="78">
        <v>1</v>
      </c>
      <c r="E47" s="79" t="s">
        <v>61</v>
      </c>
      <c r="F47" s="71">
        <v>18477.9</v>
      </c>
      <c r="G47" s="37"/>
      <c r="H47" s="37"/>
      <c r="I47" s="29" t="s">
        <v>33</v>
      </c>
      <c r="J47" s="30">
        <f t="shared" si="0"/>
        <v>1</v>
      </c>
      <c r="K47" s="31" t="s">
        <v>34</v>
      </c>
      <c r="L47" s="31" t="s">
        <v>4</v>
      </c>
      <c r="M47" s="66"/>
      <c r="N47" s="67"/>
      <c r="O47" s="67"/>
      <c r="P47" s="68"/>
      <c r="Q47" s="67"/>
      <c r="R47" s="67"/>
      <c r="S47" s="69"/>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4">
        <f>total_amount_ba($B$2,$D$2,D47,F47,J47,K47,M47)</f>
        <v>0</v>
      </c>
      <c r="BB47" s="32">
        <f>BA47+SUM(N47:AZ47)</f>
        <v>0</v>
      </c>
      <c r="BC47" s="65" t="str">
        <f>SpellNumber(L47,BB47)</f>
        <v>INR Zero Only</v>
      </c>
      <c r="IA47" s="35" t="s">
        <v>96</v>
      </c>
      <c r="IB47" s="35" t="s">
        <v>97</v>
      </c>
      <c r="IC47" s="35"/>
      <c r="ID47" s="35">
        <v>1</v>
      </c>
      <c r="IE47" s="35" t="s">
        <v>61</v>
      </c>
      <c r="IF47" s="36"/>
      <c r="IG47" s="36"/>
      <c r="IH47" s="36"/>
      <c r="II47" s="36"/>
    </row>
    <row r="48" spans="1:243" s="34" customFormat="1" ht="15.75">
      <c r="A48" s="76" t="s">
        <v>98</v>
      </c>
      <c r="B48" s="82" t="s">
        <v>99</v>
      </c>
      <c r="C48" s="28"/>
      <c r="D48" s="78">
        <v>2</v>
      </c>
      <c r="E48" s="79" t="s">
        <v>61</v>
      </c>
      <c r="F48" s="71">
        <v>18477.9</v>
      </c>
      <c r="G48" s="37"/>
      <c r="H48" s="37"/>
      <c r="I48" s="29" t="s">
        <v>33</v>
      </c>
      <c r="J48" s="30">
        <f t="shared" si="0"/>
        <v>1</v>
      </c>
      <c r="K48" s="31" t="s">
        <v>34</v>
      </c>
      <c r="L48" s="31" t="s">
        <v>4</v>
      </c>
      <c r="M48" s="66"/>
      <c r="N48" s="67"/>
      <c r="O48" s="67"/>
      <c r="P48" s="68"/>
      <c r="Q48" s="67"/>
      <c r="R48" s="67"/>
      <c r="S48" s="69"/>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4">
        <f>total_amount_ba($B$2,$D$2,D48,F48,J48,K48,M48)</f>
        <v>0</v>
      </c>
      <c r="BB48" s="32">
        <f>BA48+SUM(N48:AZ48)</f>
        <v>0</v>
      </c>
      <c r="BC48" s="65" t="str">
        <f>SpellNumber(L48,BB48)</f>
        <v>INR Zero Only</v>
      </c>
      <c r="IA48" s="35" t="s">
        <v>98</v>
      </c>
      <c r="IB48" s="35" t="s">
        <v>99</v>
      </c>
      <c r="IC48" s="35"/>
      <c r="ID48" s="35">
        <v>2</v>
      </c>
      <c r="IE48" s="35" t="s">
        <v>61</v>
      </c>
      <c r="IF48" s="36"/>
      <c r="IG48" s="36"/>
      <c r="IH48" s="36"/>
      <c r="II48" s="36"/>
    </row>
    <row r="49" spans="1:243" s="34" customFormat="1" ht="16.5">
      <c r="A49" s="76">
        <v>4</v>
      </c>
      <c r="B49" s="85" t="s">
        <v>100</v>
      </c>
      <c r="C49" s="28"/>
      <c r="D49" s="78"/>
      <c r="E49" s="79"/>
      <c r="F49" s="71">
        <v>12723.7</v>
      </c>
      <c r="G49" s="37"/>
      <c r="H49" s="37"/>
      <c r="I49" s="29" t="s">
        <v>33</v>
      </c>
      <c r="J49" s="30">
        <f t="shared" si="0"/>
        <v>1</v>
      </c>
      <c r="K49" s="31" t="s">
        <v>34</v>
      </c>
      <c r="L49" s="31" t="s">
        <v>4</v>
      </c>
      <c r="M49" s="81"/>
      <c r="N49" s="67"/>
      <c r="O49" s="67"/>
      <c r="P49" s="68"/>
      <c r="Q49" s="67"/>
      <c r="R49" s="67"/>
      <c r="S49" s="69"/>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4">
        <f>total_amount_ba($B$2,$D$2,D49,F49,J49,K49,M49)</f>
        <v>0</v>
      </c>
      <c r="BB49" s="32">
        <f>BA49+SUM(N49:AZ49)</f>
        <v>0</v>
      </c>
      <c r="BC49" s="65" t="str">
        <f>SpellNumber(L49,BB49)</f>
        <v>INR Zero Only</v>
      </c>
      <c r="IA49" s="35">
        <v>4</v>
      </c>
      <c r="IB49" s="35" t="s">
        <v>100</v>
      </c>
      <c r="IC49" s="35"/>
      <c r="ID49" s="35"/>
      <c r="IE49" s="35"/>
      <c r="IF49" s="36"/>
      <c r="IG49" s="36"/>
      <c r="IH49" s="36"/>
      <c r="II49" s="36"/>
    </row>
    <row r="50" spans="1:243" s="34" customFormat="1" ht="78.75">
      <c r="A50" s="76">
        <v>4.1</v>
      </c>
      <c r="B50" s="82" t="s">
        <v>101</v>
      </c>
      <c r="C50" s="28"/>
      <c r="D50" s="78"/>
      <c r="E50" s="79"/>
      <c r="F50" s="71">
        <v>18477.9</v>
      </c>
      <c r="G50" s="37"/>
      <c r="H50" s="37"/>
      <c r="I50" s="29" t="s">
        <v>33</v>
      </c>
      <c r="J50" s="30">
        <f t="shared" si="0"/>
        <v>1</v>
      </c>
      <c r="K50" s="31" t="s">
        <v>34</v>
      </c>
      <c r="L50" s="31" t="s">
        <v>4</v>
      </c>
      <c r="M50" s="81"/>
      <c r="N50" s="67"/>
      <c r="O50" s="67"/>
      <c r="P50" s="68"/>
      <c r="Q50" s="67"/>
      <c r="R50" s="67"/>
      <c r="S50" s="69"/>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4"/>
      <c r="BB50" s="32"/>
      <c r="BC50" s="65"/>
      <c r="IA50" s="35">
        <v>4.1</v>
      </c>
      <c r="IB50" s="72" t="s">
        <v>101</v>
      </c>
      <c r="IC50" s="35"/>
      <c r="ID50" s="35"/>
      <c r="IE50" s="35"/>
      <c r="IF50" s="36"/>
      <c r="IG50" s="36"/>
      <c r="IH50" s="36"/>
      <c r="II50" s="36"/>
    </row>
    <row r="51" spans="1:243" s="34" customFormat="1" ht="15.75">
      <c r="A51" s="76" t="s">
        <v>102</v>
      </c>
      <c r="B51" s="82" t="s">
        <v>103</v>
      </c>
      <c r="C51" s="28"/>
      <c r="D51" s="78">
        <v>265</v>
      </c>
      <c r="E51" s="79" t="s">
        <v>55</v>
      </c>
      <c r="F51" s="71">
        <v>18477.9</v>
      </c>
      <c r="G51" s="37"/>
      <c r="H51" s="37"/>
      <c r="I51" s="29" t="s">
        <v>33</v>
      </c>
      <c r="J51" s="30">
        <f t="shared" si="0"/>
        <v>1</v>
      </c>
      <c r="K51" s="31" t="s">
        <v>34</v>
      </c>
      <c r="L51" s="31" t="s">
        <v>4</v>
      </c>
      <c r="M51" s="66"/>
      <c r="N51" s="67"/>
      <c r="O51" s="67"/>
      <c r="P51" s="68"/>
      <c r="Q51" s="67"/>
      <c r="R51" s="67"/>
      <c r="S51" s="69"/>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4">
        <f>total_amount_ba($B$2,$D$2,D51,F51,J51,K51,M51)</f>
        <v>0</v>
      </c>
      <c r="BB51" s="32">
        <f>BA51+SUM(N51:AZ51)</f>
        <v>0</v>
      </c>
      <c r="BC51" s="65" t="str">
        <f>SpellNumber(L51,BB51)</f>
        <v>INR Zero Only</v>
      </c>
      <c r="IA51" s="35" t="s">
        <v>102</v>
      </c>
      <c r="IB51" s="35" t="s">
        <v>103</v>
      </c>
      <c r="IC51" s="35"/>
      <c r="ID51" s="35">
        <v>265</v>
      </c>
      <c r="IE51" s="35" t="s">
        <v>55</v>
      </c>
      <c r="IF51" s="36"/>
      <c r="IG51" s="36"/>
      <c r="IH51" s="36"/>
      <c r="II51" s="36"/>
    </row>
    <row r="52" spans="1:243" s="34" customFormat="1" ht="94.5">
      <c r="A52" s="76">
        <v>4.2</v>
      </c>
      <c r="B52" s="82" t="s">
        <v>104</v>
      </c>
      <c r="C52" s="28"/>
      <c r="D52" s="78"/>
      <c r="E52" s="79"/>
      <c r="F52" s="71">
        <v>12723.7</v>
      </c>
      <c r="G52" s="37"/>
      <c r="H52" s="37"/>
      <c r="I52" s="29" t="s">
        <v>33</v>
      </c>
      <c r="J52" s="30">
        <f t="shared" si="0"/>
        <v>1</v>
      </c>
      <c r="K52" s="31" t="s">
        <v>34</v>
      </c>
      <c r="L52" s="31" t="s">
        <v>4</v>
      </c>
      <c r="M52" s="81"/>
      <c r="N52" s="67"/>
      <c r="O52" s="67"/>
      <c r="P52" s="68"/>
      <c r="Q52" s="67"/>
      <c r="R52" s="67"/>
      <c r="S52" s="69"/>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4"/>
      <c r="BB52" s="32"/>
      <c r="BC52" s="65"/>
      <c r="IA52" s="35">
        <v>4.2</v>
      </c>
      <c r="IB52" s="72" t="s">
        <v>104</v>
      </c>
      <c r="IC52" s="35"/>
      <c r="ID52" s="35"/>
      <c r="IE52" s="35"/>
      <c r="IF52" s="36"/>
      <c r="IG52" s="36"/>
      <c r="IH52" s="36"/>
      <c r="II52" s="36"/>
    </row>
    <row r="53" spans="1:243" s="34" customFormat="1" ht="15.75">
      <c r="A53" s="76" t="s">
        <v>105</v>
      </c>
      <c r="B53" s="83" t="s">
        <v>106</v>
      </c>
      <c r="C53" s="28"/>
      <c r="D53" s="78">
        <v>265</v>
      </c>
      <c r="E53" s="79" t="s">
        <v>55</v>
      </c>
      <c r="F53" s="71">
        <v>18477.9</v>
      </c>
      <c r="G53" s="37"/>
      <c r="H53" s="37"/>
      <c r="I53" s="29" t="s">
        <v>33</v>
      </c>
      <c r="J53" s="30">
        <f t="shared" si="0"/>
        <v>1</v>
      </c>
      <c r="K53" s="31" t="s">
        <v>34</v>
      </c>
      <c r="L53" s="31" t="s">
        <v>4</v>
      </c>
      <c r="M53" s="66"/>
      <c r="N53" s="67"/>
      <c r="O53" s="67"/>
      <c r="P53" s="68"/>
      <c r="Q53" s="67"/>
      <c r="R53" s="67"/>
      <c r="S53" s="69"/>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4">
        <f>total_amount_ba($B$2,$D$2,D53,F53,J53,K53,M53)</f>
        <v>0</v>
      </c>
      <c r="BB53" s="32">
        <f>BA53+SUM(N53:AZ53)</f>
        <v>0</v>
      </c>
      <c r="BC53" s="65" t="str">
        <f>SpellNumber(L53,BB53)</f>
        <v>INR Zero Only</v>
      </c>
      <c r="IA53" s="35" t="s">
        <v>105</v>
      </c>
      <c r="IB53" s="35" t="s">
        <v>106</v>
      </c>
      <c r="IC53" s="35"/>
      <c r="ID53" s="35">
        <v>265</v>
      </c>
      <c r="IE53" s="35" t="s">
        <v>55</v>
      </c>
      <c r="IF53" s="36"/>
      <c r="IG53" s="36"/>
      <c r="IH53" s="36"/>
      <c r="II53" s="36"/>
    </row>
    <row r="54" spans="1:243" s="34" customFormat="1" ht="78.75">
      <c r="A54" s="76">
        <v>4.3</v>
      </c>
      <c r="B54" s="82" t="s">
        <v>107</v>
      </c>
      <c r="C54" s="28"/>
      <c r="D54" s="78"/>
      <c r="E54" s="79"/>
      <c r="F54" s="71">
        <v>12723.7</v>
      </c>
      <c r="G54" s="37"/>
      <c r="H54" s="37"/>
      <c r="I54" s="29" t="s">
        <v>33</v>
      </c>
      <c r="J54" s="30">
        <f t="shared" si="0"/>
        <v>1</v>
      </c>
      <c r="K54" s="31" t="s">
        <v>34</v>
      </c>
      <c r="L54" s="31" t="s">
        <v>4</v>
      </c>
      <c r="M54" s="81"/>
      <c r="N54" s="67"/>
      <c r="O54" s="67"/>
      <c r="P54" s="68"/>
      <c r="Q54" s="67"/>
      <c r="R54" s="67"/>
      <c r="S54" s="69"/>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4"/>
      <c r="BB54" s="32"/>
      <c r="BC54" s="65"/>
      <c r="IA54" s="35">
        <v>4.3</v>
      </c>
      <c r="IB54" s="72" t="s">
        <v>107</v>
      </c>
      <c r="IC54" s="35"/>
      <c r="ID54" s="35"/>
      <c r="IE54" s="35"/>
      <c r="IF54" s="36"/>
      <c r="IG54" s="36"/>
      <c r="IH54" s="36"/>
      <c r="II54" s="36"/>
    </row>
    <row r="55" spans="1:243" s="34" customFormat="1" ht="15.75">
      <c r="A55" s="76" t="s">
        <v>108</v>
      </c>
      <c r="B55" s="82" t="s">
        <v>103</v>
      </c>
      <c r="C55" s="28"/>
      <c r="D55" s="78">
        <v>2</v>
      </c>
      <c r="E55" s="79" t="s">
        <v>61</v>
      </c>
      <c r="F55" s="71">
        <v>18477.9</v>
      </c>
      <c r="G55" s="37"/>
      <c r="H55" s="37"/>
      <c r="I55" s="29" t="s">
        <v>33</v>
      </c>
      <c r="J55" s="30">
        <f t="shared" si="0"/>
        <v>1</v>
      </c>
      <c r="K55" s="31" t="s">
        <v>34</v>
      </c>
      <c r="L55" s="31" t="s">
        <v>4</v>
      </c>
      <c r="M55" s="66"/>
      <c r="N55" s="67"/>
      <c r="O55" s="67"/>
      <c r="P55" s="68"/>
      <c r="Q55" s="67"/>
      <c r="R55" s="67"/>
      <c r="S55" s="69"/>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4">
        <f>total_amount_ba($B$2,$D$2,D55,F55,J55,K55,M55)</f>
        <v>0</v>
      </c>
      <c r="BB55" s="32">
        <f>BA55+SUM(N55:AZ55)</f>
        <v>0</v>
      </c>
      <c r="BC55" s="65" t="str">
        <f>SpellNumber(L55,BB55)</f>
        <v>INR Zero Only</v>
      </c>
      <c r="IA55" s="35" t="s">
        <v>108</v>
      </c>
      <c r="IB55" s="72" t="s">
        <v>103</v>
      </c>
      <c r="IC55" s="35"/>
      <c r="ID55" s="35">
        <v>2</v>
      </c>
      <c r="IE55" s="35" t="s">
        <v>61</v>
      </c>
      <c r="IF55" s="36"/>
      <c r="IG55" s="36"/>
      <c r="IH55" s="36"/>
      <c r="II55" s="36"/>
    </row>
    <row r="56" spans="1:243" s="34" customFormat="1" ht="16.5">
      <c r="A56" s="80">
        <v>5</v>
      </c>
      <c r="B56" s="86" t="s">
        <v>109</v>
      </c>
      <c r="C56" s="28"/>
      <c r="D56" s="78"/>
      <c r="E56" s="79"/>
      <c r="F56" s="71">
        <v>18477.9</v>
      </c>
      <c r="G56" s="37"/>
      <c r="H56" s="37"/>
      <c r="I56" s="29" t="s">
        <v>33</v>
      </c>
      <c r="J56" s="30">
        <f t="shared" si="0"/>
        <v>1</v>
      </c>
      <c r="K56" s="31" t="s">
        <v>34</v>
      </c>
      <c r="L56" s="31" t="s">
        <v>4</v>
      </c>
      <c r="M56" s="81"/>
      <c r="N56" s="67"/>
      <c r="O56" s="67"/>
      <c r="P56" s="68"/>
      <c r="Q56" s="67"/>
      <c r="R56" s="67"/>
      <c r="S56" s="69"/>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4"/>
      <c r="BB56" s="32"/>
      <c r="BC56" s="65"/>
      <c r="IA56" s="35">
        <v>5</v>
      </c>
      <c r="IB56" s="35" t="s">
        <v>109</v>
      </c>
      <c r="IC56" s="35"/>
      <c r="ID56" s="35"/>
      <c r="IE56" s="35"/>
      <c r="IF56" s="36"/>
      <c r="IG56" s="36"/>
      <c r="IH56" s="36"/>
      <c r="II56" s="36"/>
    </row>
    <row r="57" spans="1:243" s="34" customFormat="1" ht="126.75">
      <c r="A57" s="76">
        <v>5.1</v>
      </c>
      <c r="B57" s="82" t="s">
        <v>110</v>
      </c>
      <c r="C57" s="28"/>
      <c r="D57" s="78">
        <v>2</v>
      </c>
      <c r="E57" s="79" t="s">
        <v>113</v>
      </c>
      <c r="F57" s="71">
        <v>12723.7</v>
      </c>
      <c r="G57" s="37"/>
      <c r="H57" s="37"/>
      <c r="I57" s="29" t="s">
        <v>33</v>
      </c>
      <c r="J57" s="30">
        <f t="shared" si="0"/>
        <v>1</v>
      </c>
      <c r="K57" s="31" t="s">
        <v>34</v>
      </c>
      <c r="L57" s="31" t="s">
        <v>4</v>
      </c>
      <c r="M57" s="66"/>
      <c r="N57" s="67"/>
      <c r="O57" s="67"/>
      <c r="P57" s="68"/>
      <c r="Q57" s="67"/>
      <c r="R57" s="67"/>
      <c r="S57" s="69"/>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4">
        <f>total_amount_ba($B$2,$D$2,D57,F57,J57,K57,M57)</f>
        <v>0</v>
      </c>
      <c r="BB57" s="32">
        <f>BA57+SUM(N57:AZ57)</f>
        <v>0</v>
      </c>
      <c r="BC57" s="65" t="str">
        <f>SpellNumber(L57,BB57)</f>
        <v>INR Zero Only</v>
      </c>
      <c r="IA57" s="35">
        <v>5.1</v>
      </c>
      <c r="IB57" s="72" t="s">
        <v>112</v>
      </c>
      <c r="IC57" s="35"/>
      <c r="ID57" s="35">
        <v>2</v>
      </c>
      <c r="IE57" s="35" t="s">
        <v>113</v>
      </c>
      <c r="IF57" s="36"/>
      <c r="IG57" s="36"/>
      <c r="IH57" s="36"/>
      <c r="II57" s="36"/>
    </row>
    <row r="58" spans="1:243" s="34" customFormat="1" ht="31.5">
      <c r="A58" s="76">
        <v>5.2</v>
      </c>
      <c r="B58" s="82" t="s">
        <v>111</v>
      </c>
      <c r="C58" s="28"/>
      <c r="D58" s="78">
        <v>50</v>
      </c>
      <c r="E58" s="79" t="s">
        <v>55</v>
      </c>
      <c r="F58" s="71">
        <v>18477.9</v>
      </c>
      <c r="G58" s="37"/>
      <c r="H58" s="37"/>
      <c r="I58" s="29" t="s">
        <v>33</v>
      </c>
      <c r="J58" s="30">
        <f t="shared" si="0"/>
        <v>1</v>
      </c>
      <c r="K58" s="31" t="s">
        <v>34</v>
      </c>
      <c r="L58" s="31" t="s">
        <v>4</v>
      </c>
      <c r="M58" s="66"/>
      <c r="N58" s="67"/>
      <c r="O58" s="67"/>
      <c r="P58" s="68"/>
      <c r="Q58" s="67"/>
      <c r="R58" s="67"/>
      <c r="S58" s="69"/>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4">
        <f>total_amount_ba($B$2,$D$2,D58,F58,J58,K58,M58)</f>
        <v>0</v>
      </c>
      <c r="BB58" s="32">
        <f>BA58+SUM(N58:AZ58)</f>
        <v>0</v>
      </c>
      <c r="BC58" s="65" t="str">
        <f>SpellNumber(L58,BB58)</f>
        <v>INR Zero Only</v>
      </c>
      <c r="IA58" s="35">
        <v>5.2</v>
      </c>
      <c r="IB58" s="35" t="s">
        <v>111</v>
      </c>
      <c r="IC58" s="35"/>
      <c r="ID58" s="35">
        <v>50</v>
      </c>
      <c r="IE58" s="35" t="s">
        <v>55</v>
      </c>
      <c r="IF58" s="36"/>
      <c r="IG58" s="36"/>
      <c r="IH58" s="36"/>
      <c r="II58" s="36"/>
    </row>
    <row r="59" spans="1:243" s="34" customFormat="1" ht="33" customHeight="1">
      <c r="A59" s="38" t="s">
        <v>35</v>
      </c>
      <c r="B59" s="39"/>
      <c r="C59" s="40"/>
      <c r="D59" s="41"/>
      <c r="E59" s="41"/>
      <c r="F59" s="41"/>
      <c r="G59" s="41"/>
      <c r="H59" s="42"/>
      <c r="I59" s="42"/>
      <c r="J59" s="42"/>
      <c r="K59" s="42"/>
      <c r="L59" s="43"/>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SUM(BA13:BA58)</f>
        <v>0</v>
      </c>
      <c r="BB59" s="45">
        <f>SUM(BB15:BB15)</f>
        <v>0</v>
      </c>
      <c r="BC59" s="33" t="str">
        <f>SpellNumber($E$2,BA59)</f>
        <v>INR Zero Only</v>
      </c>
      <c r="IA59" s="35"/>
      <c r="IB59" s="35"/>
      <c r="IC59" s="35"/>
      <c r="ID59" s="35"/>
      <c r="IE59" s="35"/>
      <c r="IF59" s="36"/>
      <c r="IG59" s="36"/>
      <c r="IH59" s="36"/>
      <c r="II59" s="36"/>
    </row>
    <row r="60" spans="1:243" s="55" customFormat="1" ht="39" customHeight="1" hidden="1">
      <c r="A60" s="46" t="s">
        <v>36</v>
      </c>
      <c r="B60" s="47"/>
      <c r="C60" s="48"/>
      <c r="D60" s="49"/>
      <c r="E60" s="60" t="s">
        <v>37</v>
      </c>
      <c r="F60" s="61"/>
      <c r="G60" s="50"/>
      <c r="H60" s="51"/>
      <c r="I60" s="51"/>
      <c r="J60" s="51"/>
      <c r="K60" s="52"/>
      <c r="L60" s="53"/>
      <c r="M60" s="54"/>
      <c r="O60" s="34"/>
      <c r="P60" s="34"/>
      <c r="Q60" s="34"/>
      <c r="R60" s="34"/>
      <c r="S60" s="34"/>
      <c r="BA60" s="56">
        <f>IF(ISBLANK(F60),0,IF(E60="Excess (+)",ROUND(BA59+(BA59*F60),2),IF(E60="Less (-)",ROUND(BA59+(BA59*F60*(-1)),2),0)))</f>
        <v>0</v>
      </c>
      <c r="BB60" s="57">
        <f>ROUND(BA60,0)</f>
        <v>0</v>
      </c>
      <c r="BC60" s="33" t="str">
        <f>SpellNumber(L60,BB60)</f>
        <v> Zero Only</v>
      </c>
      <c r="IA60" s="58"/>
      <c r="IB60" s="58"/>
      <c r="IC60" s="58"/>
      <c r="ID60" s="58"/>
      <c r="IE60" s="58"/>
      <c r="IF60" s="59"/>
      <c r="IG60" s="59"/>
      <c r="IH60" s="59"/>
      <c r="II60" s="59"/>
    </row>
    <row r="61" spans="1:243" s="55" customFormat="1" ht="51" customHeight="1">
      <c r="A61" s="38" t="s">
        <v>38</v>
      </c>
      <c r="B61" s="38"/>
      <c r="C61" s="88" t="str">
        <f>SpellNumber($E$2,BA59)</f>
        <v>INR Zero Only</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IA61" s="58"/>
      <c r="IB61" s="58"/>
      <c r="IC61" s="58"/>
      <c r="ID61" s="58"/>
      <c r="IE61" s="58"/>
      <c r="IF61" s="59"/>
      <c r="IG61" s="59"/>
      <c r="IH61" s="59"/>
      <c r="II61" s="59"/>
    </row>
  </sheetData>
  <sheetProtection password="F0F2" sheet="1"/>
  <mergeCells count="8">
    <mergeCell ref="A9:BC9"/>
    <mergeCell ref="C61:BC61"/>
    <mergeCell ref="A1:L1"/>
    <mergeCell ref="A4:BC4"/>
    <mergeCell ref="A5:BC5"/>
    <mergeCell ref="A6:BC6"/>
    <mergeCell ref="A7:BC7"/>
    <mergeCell ref="B8:BC8"/>
  </mergeCells>
  <dataValidations count="18">
    <dataValidation type="list" allowBlank="1" showErrorMessage="1" sqref="K13:K5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A58">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6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58">
      <formula1>0</formula1>
      <formula2>999999999999999</formula2>
    </dataValidation>
    <dataValidation allowBlank="1" showInputMessage="1" showErrorMessage="1" promptTitle="Units" prompt="Please enter Units in text" sqref="E13:E58"/>
    <dataValidation type="list" allowBlank="1" showInputMessage="1" showErrorMessage="1" sqref="L48 L49 L50 L51 L52 L53 L54 L55 L56 L13 L14 L15 L16 L17 L18 L19 L20 L21 L22 L23 L24 L25 L26 L27 L28 L29 L30 L31 L32 L33 L34 L35 L36 L37 L38 L39 L40 L41 L42 L43 L44 L45 L46 L47 L58 L57">
      <formula1>"INR"</formula1>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allowBlank="1" showInputMessage="1" showErrorMessage="1" promptTitle="Itemcode/Make" prompt="Please enter text" sqref="C13:C58">
      <formula1>0</formula1>
      <formula2>0</formula2>
    </dataValidation>
    <dataValidation type="decimal" allowBlank="1" showInputMessage="1" showErrorMessage="1" promptTitle="Quantity" prompt="Please enter the Quantity for this item. " errorTitle="Invalid Entry" error="Only Numeric Values are allowed. " sqref="D13:D58 F13:F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type="list" showErrorMessage="1" sqref="I13:I58">
      <formula1>"Excess(+),Less(-)"</formula1>
      <formula2>0</formula2>
    </dataValidation>
    <dataValidation allowBlank="1" showInputMessage="1" showErrorMessage="1" promptTitle="Addition / Deduction" prompt="Please Choose the correct One" sqref="J13:J58">
      <formula1>0</formula1>
      <formula2>0</formula2>
    </dataValidation>
  </dataValidations>
  <printOptions/>
  <pageMargins left="0.55" right="0.329861111111111" top="0.609722222222222" bottom="0.509722222222222" header="0.511805555555556" footer="0.511805555555556"/>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39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2020-01-02T08:34:59Z</cp:lastPrinted>
  <dcterms:created xsi:type="dcterms:W3CDTF">2009-01-30T06:42:42Z</dcterms:created>
  <dcterms:modified xsi:type="dcterms:W3CDTF">2020-05-01T08:55:07Z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