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<sst xmlns="http://schemas.openxmlformats.org/spreadsheetml/2006/main" count="119" uniqueCount="53">
  <si>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</si>
  <si>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</si>
  <si>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</si>
  <si>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</si>
  <si>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</si>
  <si>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</si>
  <si>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</si>
  <si>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</si>
  <si>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</si>
  <si>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</si>
  <si>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</si>
  <si>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</si>
  <si>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</si>
  <si>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</si>
  <si>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</si>
  <si>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</si>
  <si>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</si>
  <si>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</si>
  <si>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</si>
  <si>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</si>
  <si>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</si>
  <si>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</si>
  <si>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</si>
  <si>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</si>
  <si>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</si>
  <si>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</si>
  <si>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</si>
  <si>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</si>
  <si>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</si>
  <si>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</si>
  <si>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</si>
  <si>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</si>
  <si>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</si>
  <si>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</si>
  <si>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</si>
  <si>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</si>
  <si>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</si>
  <si>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</si>
  <si>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</si>
  <si>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</si>
  <si>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</si>
  <si>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</si>
  <si>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</si>
  <si>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</si>
  <si>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</si>
  <si>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</si>
  <si>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Name of Work: Providing, installation, testing and commissioning of biogas plant at Residential area of IISER Campus,Thiruvananthapuram including operation and maintenance of the plant for a period of 12 months</t>
  </si>
  <si>
    <t>Providing, installation, testing and commissioning of FRP Model portable biogas plant with capacity to treat 40 Kg biowaste per day including pipe connections with valves, lantern, inlet chamber, outlet chamber, bio waste treatment digestor, gas collection system, initial cow dung feeding &amp; bacterial culture, etc. Rate quoted shall be inclusive of all earth work, filling, lead, lift, taxes including GST, oveheads, octroi charges, loading &amp; unloading charges and all other expenses towards the job and no extra claim shall be paid. 
Technical details:
a) Design : FRP Model with water jacket system, HD [FRP 450 mat 2 layers with top, central &amp; bottom shall have additional lap strips 1-2 layers as per structural requirement)
b) Size of plant : 8 Cum
c) Type: Vertical
d) Technology: Anaerobic digestion
e) Capacity of treatment per day : 40 Kg organic waste and liquified waste
f) Methane output: 5-7 hours
g) Slurry: Organic manure
Note: The scope includes one year warranty and one year free service from the date of completion of AMC.</t>
  </si>
  <si>
    <t>Technical details of shelter for crusher unit:
a) Platform: 2.0x2.0 size in PCC 1:3:6 10mm hick
b) Columns of shelter: 4 nos of squar hollow section 50x50x3.6mm height above platform 2.2m front 2 columns 2.5m rear 2 columns embedding all the columns in PCC 1:3:6 foundation 0.4x0.4x0.5m size. All columns shall have 4 nos of legs in 10mm dia bars 30cm length.
c) Connecting rafters/beams: All columns shall be connected togother horizontally by beams of sections 50x50x3.6mm (i.e, no of connecting beams - 2 nos of length 2.6m each and no of rafter- 3 nos of length 2.6m each)
d) Purlins: 4 nos of purlins in rectangular hollow section 50x25x2.6mm of length 2.6m each
e) Roofing : roofing area - 3.0x3.0 m area in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The sheet shall be fixed using self drilling /self tapping screws of size (5.5x 55 mm) with EPDM seal.</t>
  </si>
  <si>
    <t>Each</t>
  </si>
  <si>
    <t>Day to day operation and maintenance of one biogas plant unit of 40Kg capacity and its crusher unit for a period of 12 months which includes collection, sorting and segregation of biowaste from the buildings, grinding of feed, watering, proper loading of biowaste in the biogas plant, collection, recyling and disposal of slurry to a lead of 150 meters within the campus, all other jobs required for the proper functioning of biogas plant, etc including daily checking of functioning of the plant and its accessories and service lines, etc complete all as per manufactorer specifications and as directed by EIC.</t>
  </si>
  <si>
    <t>Technical details of crusher unit:
a) Material : SS 
b) Motor : 1 Hp (3 phase/440v)
c) Sink Size: 49x49x26 (LxWxH) CM
d) Throat : 12.5 CM
e) Outlet : 2" BSP
f) weight : 20 Kg
g) Quantity crushed per hour : 20 Kg
h) Use: Crushing food waste from house, hotel, restuarant, hostel, etc for feeding the same in biogas plant.
Note: The scope includes one year warranty and one year free service from the date of completion of AMC.</t>
  </si>
  <si>
    <t>Providing, installation, testing and commissioning of stainless steel food waste/garbage crusher machine including starter with all protection suitable for the crusher unit as per manufacturer requirement, one shelter each for every crusher unit for operation of crusher unit. Rate quoted shall be inclusive of all earth work, filling, lead, lift, taxes including GST, oveheads, octroi charges, loading &amp; unloading charges and all other expenses towards the job and no extra claim shall be paid. The rate shall include fixing the machine and providing suitable power sockets, wiring and all other accessories required. Only power supply be made available at site.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</si>
</sst>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2" fontId="9" fillId="0" borderId="20" xfId="58" applyNumberFormat="1" applyFont="1" applyFill="1" applyBorder="1" applyAlignment="1">
      <alignment vertical="center"/>
      <protection/>
    </xf>
    <xf numFmtId="2" fontId="18"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9" fillId="34" borderId="12" xfId="56" applyNumberFormat="1" applyFont="1" applyFill="1" applyBorder="1" applyAlignment="1" applyProtection="1">
      <alignment horizontal="center" vertical="center"/>
      <protection locked="0"/>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20"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64" fillId="0" borderId="21" xfId="0" applyFont="1" applyFill="1" applyBorder="1" applyAlignment="1">
      <alignment horizontal="center" vertical="center"/>
    </xf>
    <xf numFmtId="0" fontId="27" fillId="0" borderId="21" xfId="0" applyNumberFormat="1" applyFont="1" applyFill="1" applyBorder="1" applyAlignment="1" applyProtection="1">
      <alignment horizontal="justify" vertical="top" wrapText="1"/>
      <protection/>
    </xf>
    <xf numFmtId="0" fontId="27" fillId="0" borderId="21" xfId="0" applyFont="1" applyFill="1" applyBorder="1" applyAlignment="1">
      <alignment horizontal="justify" vertical="top" wrapText="1"/>
    </xf>
    <xf numFmtId="0" fontId="27" fillId="0" borderId="21" xfId="0" applyFont="1" applyFill="1" applyBorder="1" applyAlignment="1">
      <alignment horizontal="justify" vertical="center" wrapText="1"/>
    </xf>
    <xf numFmtId="180" fontId="5" fillId="0" borderId="12" xfId="58" applyNumberFormat="1" applyFont="1" applyFill="1" applyBorder="1" applyAlignment="1">
      <alignment horizontal="center" vertical="center"/>
      <protection/>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81" customWidth="1"/>
    <col min="5" max="5" width="14.57421875" style="1" bestFit="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9" t="str">
        <f>B2&amp;" BoQ"</f>
        <v>Item Rate BoQ</v>
      </c>
      <c r="B1" s="89"/>
      <c r="C1" s="89"/>
      <c r="D1" s="89"/>
      <c r="E1" s="89"/>
      <c r="F1" s="89"/>
      <c r="G1" s="89"/>
      <c r="H1" s="89"/>
      <c r="I1" s="89"/>
      <c r="J1" s="89"/>
      <c r="K1" s="89"/>
      <c r="L1" s="89"/>
      <c r="O1" s="6"/>
      <c r="P1" s="6"/>
      <c r="Q1" s="7"/>
      <c r="IA1" s="8"/>
      <c r="IB1" s="8"/>
      <c r="IC1" s="8"/>
      <c r="ID1" s="8"/>
      <c r="IE1" s="8"/>
      <c r="IF1" s="7"/>
      <c r="IG1" s="7"/>
      <c r="IH1" s="7"/>
      <c r="II1" s="7"/>
    </row>
    <row r="2" spans="1:239" s="5" customFormat="1" ht="25.5" customHeight="1" hidden="1">
      <c r="A2" s="9" t="s">
        <v>0</v>
      </c>
      <c r="B2" s="9" t="s">
        <v>1</v>
      </c>
      <c r="C2" s="10" t="s">
        <v>2</v>
      </c>
      <c r="D2" s="77" t="s">
        <v>3</v>
      </c>
      <c r="E2" s="9" t="s">
        <v>4</v>
      </c>
      <c r="J2" s="11"/>
      <c r="K2" s="11"/>
      <c r="L2" s="11"/>
      <c r="O2" s="6"/>
      <c r="P2" s="6"/>
      <c r="Q2" s="7"/>
      <c r="IA2" s="8"/>
      <c r="IB2" s="8"/>
      <c r="IC2" s="8"/>
      <c r="ID2" s="8"/>
      <c r="IE2" s="8"/>
    </row>
    <row r="3" spans="1:243" s="5" customFormat="1" ht="30" customHeight="1" hidden="1">
      <c r="A3" s="5" t="s">
        <v>5</v>
      </c>
      <c r="C3" s="5" t="s">
        <v>6</v>
      </c>
      <c r="D3" s="78"/>
      <c r="IA3" s="8"/>
      <c r="IB3" s="8"/>
      <c r="IC3" s="8"/>
      <c r="ID3" s="8"/>
      <c r="IE3" s="8"/>
      <c r="IF3" s="7"/>
      <c r="IG3" s="7"/>
      <c r="IH3" s="7"/>
      <c r="II3" s="7"/>
    </row>
    <row r="4" spans="1:243" s="12" customFormat="1" ht="30.75" customHeight="1">
      <c r="A4" s="90" t="s">
        <v>43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A4" s="13"/>
      <c r="IB4" s="13"/>
      <c r="IC4" s="13"/>
      <c r="ID4" s="13"/>
      <c r="IE4" s="13"/>
      <c r="IF4" s="14"/>
      <c r="IG4" s="14"/>
      <c r="IH4" s="14"/>
      <c r="II4" s="14"/>
    </row>
    <row r="5" spans="1:243" s="12" customFormat="1" ht="30.75" customHeight="1">
      <c r="A5" s="90" t="s">
        <v>46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A5" s="13"/>
      <c r="IB5" s="13"/>
      <c r="IC5" s="13"/>
      <c r="ID5" s="13"/>
      <c r="IE5" s="13"/>
      <c r="IF5" s="14"/>
      <c r="IG5" s="14"/>
      <c r="IH5" s="14"/>
      <c r="II5" s="14"/>
    </row>
    <row r="6" spans="1:243" s="12" customFormat="1" ht="30.75" customHeight="1">
      <c r="A6" s="90" t="s">
        <v>44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A6" s="13"/>
      <c r="IB6" s="13"/>
      <c r="IC6" s="13"/>
      <c r="ID6" s="13"/>
      <c r="IE6" s="13"/>
      <c r="IF6" s="14"/>
      <c r="IG6" s="14"/>
      <c r="IH6" s="14"/>
      <c r="II6" s="14"/>
    </row>
    <row r="7" spans="1:243" s="12"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A7" s="13"/>
      <c r="IB7" s="13"/>
      <c r="IC7" s="13"/>
      <c r="ID7" s="13"/>
      <c r="IE7" s="13"/>
      <c r="IF7" s="14"/>
      <c r="IG7" s="14"/>
      <c r="IH7" s="14"/>
      <c r="II7" s="14"/>
    </row>
    <row r="8" spans="1:243" s="16" customFormat="1" ht="76.5" customHeight="1">
      <c r="A8" s="15" t="s">
        <v>40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A8" s="17"/>
      <c r="IB8" s="17"/>
      <c r="IC8" s="17"/>
      <c r="ID8" s="17"/>
      <c r="IE8" s="17"/>
      <c r="IF8" s="18"/>
      <c r="IG8" s="18"/>
      <c r="IH8" s="18"/>
      <c r="II8" s="18"/>
    </row>
    <row r="9" spans="1:243" s="19"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A9" s="20"/>
      <c r="IB9" s="20"/>
      <c r="IC9" s="20"/>
      <c r="ID9" s="20"/>
      <c r="IE9" s="20"/>
      <c r="IF9" s="21"/>
      <c r="IG9" s="21"/>
      <c r="IH9" s="21"/>
      <c r="II9" s="21"/>
    </row>
    <row r="10" spans="1:243" s="23" customFormat="1" ht="18.75" customHeight="1">
      <c r="A10" s="22" t="s">
        <v>9</v>
      </c>
      <c r="B10" s="22" t="s">
        <v>10</v>
      </c>
      <c r="C10" s="22" t="s">
        <v>10</v>
      </c>
      <c r="D10" s="40"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40"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374.25" customHeight="1">
      <c r="A13" s="86">
        <v>1</v>
      </c>
      <c r="B13" s="83" t="s">
        <v>47</v>
      </c>
      <c r="C13" s="28"/>
      <c r="D13" s="82">
        <v>1</v>
      </c>
      <c r="E13" s="65" t="s">
        <v>49</v>
      </c>
      <c r="F13" s="29">
        <v>222500</v>
      </c>
      <c r="G13" s="37"/>
      <c r="H13" s="37"/>
      <c r="I13" s="30" t="s">
        <v>33</v>
      </c>
      <c r="J13" s="31">
        <f>IF(I13="Less(-)",-1,1)</f>
        <v>1</v>
      </c>
      <c r="K13" s="32" t="s">
        <v>34</v>
      </c>
      <c r="L13" s="32" t="s">
        <v>4</v>
      </c>
      <c r="M13" s="76"/>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2">
        <f>total_amount_ba($B$2,$D$2,D13,F13,J13,K13,M13)</f>
        <v>0</v>
      </c>
      <c r="BB13" s="72">
        <f>BA13+SUM(N13:AZ13)</f>
        <v>0</v>
      </c>
      <c r="BC13" s="67" t="str">
        <f>SpellNumber(L13,BB13)</f>
        <v>INR Zero Only</v>
      </c>
      <c r="IA13" s="35">
        <v>1</v>
      </c>
      <c r="IB13" s="63" t="s">
        <v>47</v>
      </c>
      <c r="IC13" s="35"/>
      <c r="ID13" s="35">
        <v>1</v>
      </c>
      <c r="IE13" s="35" t="s">
        <v>49</v>
      </c>
      <c r="IF13" s="36"/>
      <c r="IG13" s="36"/>
      <c r="IH13" s="36"/>
      <c r="II13" s="36"/>
    </row>
    <row r="14" spans="1:243" s="34" customFormat="1" ht="192" customHeight="1">
      <c r="A14" s="86">
        <v>2</v>
      </c>
      <c r="B14" s="84" t="s">
        <v>52</v>
      </c>
      <c r="C14" s="28"/>
      <c r="D14" s="82">
        <v>1</v>
      </c>
      <c r="E14" s="65" t="s">
        <v>49</v>
      </c>
      <c r="F14" s="29">
        <v>80000</v>
      </c>
      <c r="G14" s="37"/>
      <c r="H14" s="37"/>
      <c r="I14" s="30" t="s">
        <v>33</v>
      </c>
      <c r="J14" s="31">
        <f>IF(I14="Less(-)",-1,1)</f>
        <v>1</v>
      </c>
      <c r="K14" s="32" t="s">
        <v>34</v>
      </c>
      <c r="L14" s="32" t="s">
        <v>4</v>
      </c>
      <c r="M14" s="76"/>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2">
        <f>total_amount_ba($B$2,$D$2,D14,F14,J14,K14,M14)</f>
        <v>0</v>
      </c>
      <c r="BB14" s="72">
        <f>BA14+SUM(N14:AZ14)</f>
        <v>0</v>
      </c>
      <c r="BC14" s="67" t="str">
        <f>SpellNumber(L14,BB14)</f>
        <v>INR Zero Only</v>
      </c>
      <c r="IA14" s="35">
        <v>2</v>
      </c>
      <c r="IB14" s="63" t="s">
        <v>52</v>
      </c>
      <c r="IC14" s="35"/>
      <c r="ID14" s="35">
        <v>1</v>
      </c>
      <c r="IE14" s="35" t="s">
        <v>49</v>
      </c>
      <c r="IF14" s="36"/>
      <c r="IG14" s="36"/>
      <c r="IH14" s="36"/>
      <c r="II14" s="36"/>
    </row>
    <row r="15" spans="1:243" s="34" customFormat="1" ht="198">
      <c r="A15" s="86">
        <v>2.1</v>
      </c>
      <c r="B15" s="84" t="s">
        <v>51</v>
      </c>
      <c r="C15" s="28"/>
      <c r="D15" s="82"/>
      <c r="E15" s="65"/>
      <c r="F15" s="29"/>
      <c r="G15" s="37"/>
      <c r="H15" s="37"/>
      <c r="I15" s="30"/>
      <c r="J15" s="31"/>
      <c r="K15" s="32"/>
      <c r="L15" s="32"/>
      <c r="M15" s="65"/>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2"/>
      <c r="BB15" s="72"/>
      <c r="BC15" s="67"/>
      <c r="IA15" s="35">
        <v>2.1</v>
      </c>
      <c r="IB15" s="63" t="s">
        <v>51</v>
      </c>
      <c r="IC15" s="35"/>
      <c r="ID15" s="35"/>
      <c r="IE15" s="35"/>
      <c r="IF15" s="36"/>
      <c r="IG15" s="36"/>
      <c r="IH15" s="36"/>
      <c r="II15" s="36"/>
    </row>
    <row r="16" spans="1:243" s="34" customFormat="1" ht="346.5">
      <c r="A16" s="86">
        <v>2.2</v>
      </c>
      <c r="B16" s="84" t="s">
        <v>48</v>
      </c>
      <c r="C16" s="28"/>
      <c r="D16" s="82"/>
      <c r="E16" s="65"/>
      <c r="F16" s="29"/>
      <c r="G16" s="37"/>
      <c r="H16" s="37"/>
      <c r="I16" s="30"/>
      <c r="J16" s="31"/>
      <c r="K16" s="32"/>
      <c r="L16" s="32"/>
      <c r="M16" s="65"/>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72"/>
      <c r="BB16" s="72"/>
      <c r="BC16" s="67"/>
      <c r="IA16" s="35">
        <v>2.2</v>
      </c>
      <c r="IB16" s="63" t="s">
        <v>48</v>
      </c>
      <c r="IC16" s="35"/>
      <c r="ID16" s="35"/>
      <c r="IE16" s="35"/>
      <c r="IF16" s="36"/>
      <c r="IG16" s="36"/>
      <c r="IH16" s="36"/>
      <c r="II16" s="36"/>
    </row>
    <row r="17" spans="1:243" s="34" customFormat="1" ht="165">
      <c r="A17" s="86">
        <v>3</v>
      </c>
      <c r="B17" s="85" t="s">
        <v>50</v>
      </c>
      <c r="C17" s="28"/>
      <c r="D17" s="82">
        <v>1</v>
      </c>
      <c r="E17" s="65" t="s">
        <v>49</v>
      </c>
      <c r="F17" s="29">
        <v>30000</v>
      </c>
      <c r="G17" s="37"/>
      <c r="H17" s="37"/>
      <c r="I17" s="30" t="s">
        <v>33</v>
      </c>
      <c r="J17" s="31">
        <f>IF(I17="Less(-)",-1,1)</f>
        <v>1</v>
      </c>
      <c r="K17" s="32" t="s">
        <v>34</v>
      </c>
      <c r="L17" s="32" t="s">
        <v>4</v>
      </c>
      <c r="M17" s="76"/>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72">
        <f>total_amount_ba($B$2,$D$2,D17,F17,J17,K17,M17)</f>
        <v>0</v>
      </c>
      <c r="BB17" s="72">
        <f>BA17+SUM(N17:AZ17)</f>
        <v>0</v>
      </c>
      <c r="BC17" s="67" t="str">
        <f>SpellNumber(L17,BB17)</f>
        <v>INR Zero Only</v>
      </c>
      <c r="IA17" s="35">
        <v>3</v>
      </c>
      <c r="IB17" s="63" t="s">
        <v>50</v>
      </c>
      <c r="IC17" s="35"/>
      <c r="ID17" s="35">
        <v>1</v>
      </c>
      <c r="IE17" s="35" t="s">
        <v>49</v>
      </c>
      <c r="IF17" s="36"/>
      <c r="IG17" s="36"/>
      <c r="IH17" s="36"/>
      <c r="II17" s="36"/>
    </row>
    <row r="18" spans="1:243" s="34" customFormat="1" ht="33" customHeight="1">
      <c r="A18" s="75" t="s">
        <v>35</v>
      </c>
      <c r="B18" s="74"/>
      <c r="C18" s="43"/>
      <c r="D18" s="79"/>
      <c r="E18" s="44"/>
      <c r="F18" s="44"/>
      <c r="G18" s="44"/>
      <c r="H18" s="45"/>
      <c r="I18" s="45"/>
      <c r="J18" s="45"/>
      <c r="K18" s="45"/>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73">
        <f>SUM(BA13:BA17)</f>
        <v>0</v>
      </c>
      <c r="BB18" s="73">
        <f>SUM(BB13:BB17)</f>
        <v>0</v>
      </c>
      <c r="BC18" s="67" t="str">
        <f>SpellNumber($E$2,BB18)</f>
        <v>INR Zero Only</v>
      </c>
      <c r="IA18" s="35"/>
      <c r="IB18" s="35"/>
      <c r="IC18" s="35"/>
      <c r="ID18" s="35"/>
      <c r="IE18" s="35"/>
      <c r="IF18" s="36"/>
      <c r="IG18" s="36"/>
      <c r="IH18" s="36"/>
      <c r="II18" s="36"/>
    </row>
    <row r="19" spans="1:243" s="56" customFormat="1" ht="39" customHeight="1" hidden="1">
      <c r="A19" s="48" t="s">
        <v>36</v>
      </c>
      <c r="B19" s="49"/>
      <c r="C19" s="50"/>
      <c r="D19" s="80"/>
      <c r="E19" s="61" t="s">
        <v>37</v>
      </c>
      <c r="F19" s="62"/>
      <c r="G19" s="51"/>
      <c r="H19" s="52"/>
      <c r="I19" s="52"/>
      <c r="J19" s="52"/>
      <c r="K19" s="53"/>
      <c r="L19" s="54"/>
      <c r="M19" s="55"/>
      <c r="O19" s="34"/>
      <c r="P19" s="34"/>
      <c r="Q19" s="34"/>
      <c r="R19" s="34"/>
      <c r="S19" s="34"/>
      <c r="BA19" s="57">
        <f>IF(ISBLANK(F19),0,IF(E19="Excess (+)",ROUND(BA18+(BA18*F19),2),IF(E19="Less (-)",ROUND(BA18+(BA18*F19*(-1)),2),0)))</f>
        <v>0</v>
      </c>
      <c r="BB19" s="58">
        <f>ROUND(BA19,0)</f>
        <v>0</v>
      </c>
      <c r="BC19" s="33" t="str">
        <f>SpellNumber(L19,BB19)</f>
        <v> Zero Only</v>
      </c>
      <c r="IA19" s="59"/>
      <c r="IB19" s="59"/>
      <c r="IC19" s="59"/>
      <c r="ID19" s="59"/>
      <c r="IE19" s="59"/>
      <c r="IF19" s="60"/>
      <c r="IG19" s="60"/>
      <c r="IH19" s="60"/>
      <c r="II19" s="60"/>
    </row>
    <row r="20" spans="1:243" s="56" customFormat="1" ht="51" customHeight="1">
      <c r="A20" s="75" t="s">
        <v>38</v>
      </c>
      <c r="B20" s="42"/>
      <c r="C20" s="88" t="str">
        <f>SpellNumber($E$2,BA18)</f>
        <v>INR Zero Only</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IA20" s="59"/>
      <c r="IB20" s="59"/>
      <c r="IC20" s="59"/>
      <c r="ID20" s="59"/>
      <c r="IE20" s="59"/>
      <c r="IF20" s="60"/>
      <c r="IG20" s="60"/>
      <c r="IH20" s="60"/>
      <c r="II20" s="60"/>
    </row>
  </sheetData>
  <sheetProtection password="F0F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L15 L13 L17 L14 L16">
      <formula1>"INR"</formula1>
    </dataValidation>
    <dataValidation type="list" allowBlank="1" showErrorMessage="1" sqref="K13:K1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39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2020-02-12T07:21:10Z</cp:lastPrinted>
  <dcterms:created xsi:type="dcterms:W3CDTF">2009-01-30T06:42:42Z</dcterms:created>
  <dcterms:modified xsi:type="dcterms:W3CDTF">2020-02-12T07:27:16Z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