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<sst xmlns="http://schemas.openxmlformats.org/spreadsheetml/2006/main" count="113" uniqueCount="51">
  <si>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</si>
  <si>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</si>
  <si>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</si>
  <si>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</si>
  <si>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</si>
  <si>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</si>
  <si>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</si>
  <si>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</si>
  <si>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</si>
  <si>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</si>
  <si>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</si>
  <si>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</si>
  <si>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</si>
  <si>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</si>
  <si>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</si>
  <si>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</si>
  <si>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</si>
  <si>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</si>
  <si>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</si>
  <si>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</si>
  <si>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</si>
  <si>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</si>
  <si>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</si>
  <si>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</si>
  <si>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</si>
  <si>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</si>
  <si>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</si>
  <si>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</si>
  <si>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</si>
  <si>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</si>
  <si>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</si>
  <si>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</si>
  <si>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</si>
  <si>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</si>
  <si>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</si>
  <si>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</si>
  <si>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</si>
  <si>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</si>
  <si>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</si>
  <si>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</si>
  <si>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</si>
  <si>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</si>
  <si>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</si>
  <si>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</si>
  <si>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</si>
  <si>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</si>
  <si>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</si>
  <si>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Name of Work: Providing false ceiling for the covered terrace area at first floor of CDH 1 in IISER campus, Vithura</t>
  </si>
  <si>
    <t>12.5 mm thick tapered edge moisture resistant gypsum board conforming to IS: 2095-(Part I) :2011 (Board with BIS certification marks)</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</si>
  <si>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approved primer suitable for board and two or more coats of interior emulsion paint,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</si>
  <si>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Providing and Fixing 15 mm thick densified tegular edged eco friendly light weight calcium silicate false ceiling tiles of approved texture of size 595 x 595 mm in true horizontal level, suspended on interlocking metal grid of hot dipped galvanised steel sections (galvanising @ 120 grams per sqm including both side) consisting of main ‘T’ runner suitably spaced at joints to get required length and of size 24x38 mm made from 0.33 mm thick (minimum) sheet, spaced 1200 mm centre to centre, and cross “T” of size 24x28 mm made out of 0.33 mm (Minimum) sheet, 1200 mm long spaced between main’T’ at 600 mm centre to centre to form a grid of 1200x600 mm and secondary cross ‘T’ of length 600 mm and size 24 x28 mm made of 0.33 mm thick (Minimum) sheet to be inter locked at middle of the 1200x 600 mm panel to from grid of size 600x600 mm, resting on periphery walls /partitions on a Perimeter wall angle pre-coated steel of size(24x24X3000 mm made of 0.40 mm thick (minimum) sheet with the help of rawl plugs at 450 mm centre to centre with 25 mm long dry wall screws @ 230 mm interval and laying 15 mm thick densified edges calicum silicate ceiling tiles of approved texture in the grid, including, cutting/ making opening for services like diffusers, grills, light fittings, fixtures, smoke detectors etc., wherever required. Main ‘T’ runners to be suspended from ceiling using G.I. slotted cleats of size 25x35x1.6 mm fixed to ceiling with 12.5 mm dia and 50 mm long dash fasteners, 4 mm G.I. adjustable rods with galvanised steel level clips of size 85 x 30 x 0.8 mm, spaced at 1200 mm centre to centre along main ‘T’, bottom exposed with 24 mm of all Tsections shall be pre-painted with polyster baked paint, for all heights, as per specifications, drawings and as directed by Engineer-in-Charge.
Only calcium silicate false ceiling area will be measured from wall to wall. No deduction shall be made for exposed frames/opening (cut outs) having area less than 0.30 sqm.The calcium silicate ceiling tile shall have NRC value of 0.50 (Minimum), light reflection &gt; 85%, non- combustible as per B.S. 476 part IV, 100% humidity resistance and also having thermal conductivity &lt;0.043 w/mK.</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</si>
</sst>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7">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0"/>
      <color indexed="8"/>
      <name val="Cambria"/>
      <family val="1"/>
    </font>
    <font>
      <sz val="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0"/>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5">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4"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5"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6" fillId="0" borderId="19" xfId="0" applyFont="1" applyFill="1" applyBorder="1" applyAlignment="1">
      <alignment horizontal="justify" vertical="top" wrapText="1"/>
    </xf>
    <xf numFmtId="2" fontId="24" fillId="0" borderId="19" xfId="0" applyNumberFormat="1" applyFont="1" applyFill="1" applyBorder="1" applyAlignment="1">
      <alignment horizontal="center" vertical="top"/>
    </xf>
    <xf numFmtId="0" fontId="24" fillId="0" borderId="19" xfId="0" applyFont="1" applyFill="1" applyBorder="1" applyAlignment="1">
      <alignment horizontal="center" vertical="top"/>
    </xf>
    <xf numFmtId="2" fontId="27" fillId="0" borderId="21" xfId="58" applyNumberFormat="1" applyFont="1" applyFill="1" applyBorder="1" applyAlignment="1">
      <alignment vertical="top"/>
      <protection/>
    </xf>
    <xf numFmtId="0" fontId="26" fillId="0" borderId="12" xfId="58" applyNumberFormat="1" applyFont="1" applyFill="1" applyBorder="1" applyAlignment="1">
      <alignment vertical="top" wrapText="1"/>
      <protection/>
    </xf>
    <xf numFmtId="2" fontId="26" fillId="0" borderId="12" xfId="58" applyNumberFormat="1" applyFont="1" applyFill="1" applyBorder="1" applyAlignment="1">
      <alignment vertical="center"/>
      <protection/>
    </xf>
    <xf numFmtId="0" fontId="27" fillId="0" borderId="12" xfId="56" applyNumberFormat="1" applyFont="1" applyFill="1" applyBorder="1" applyAlignment="1" applyProtection="1">
      <alignment horizontal="right" vertical="center"/>
      <protection locked="0"/>
    </xf>
    <xf numFmtId="0" fontId="26" fillId="0" borderId="12" xfId="58" applyNumberFormat="1" applyFont="1" applyFill="1" applyBorder="1" applyAlignment="1">
      <alignment vertical="center"/>
      <protection/>
    </xf>
    <xf numFmtId="0" fontId="26" fillId="0" borderId="12" xfId="56" applyNumberFormat="1" applyFont="1" applyFill="1" applyBorder="1" applyAlignment="1">
      <alignment vertical="center"/>
      <protection/>
    </xf>
    <xf numFmtId="0" fontId="27" fillId="0" borderId="12" xfId="56" applyNumberFormat="1" applyFont="1" applyFill="1" applyBorder="1" applyAlignment="1" applyProtection="1">
      <alignment horizontal="left" vertical="center"/>
      <protection locked="0"/>
    </xf>
    <xf numFmtId="2" fontId="27" fillId="0" borderId="12" xfId="56" applyNumberFormat="1" applyFont="1" applyFill="1" applyBorder="1" applyAlignment="1" applyProtection="1">
      <alignment horizontal="right" vertical="center"/>
      <protection locked="0"/>
    </xf>
    <xf numFmtId="2" fontId="27" fillId="0" borderId="11" xfId="56" applyNumberFormat="1" applyFont="1" applyFill="1" applyBorder="1" applyAlignment="1" applyProtection="1">
      <alignment horizontal="center" vertical="center" wrapText="1"/>
      <protection/>
    </xf>
    <xf numFmtId="2" fontId="27" fillId="0" borderId="11" xfId="56" applyNumberFormat="1" applyFont="1" applyFill="1" applyBorder="1" applyAlignment="1">
      <alignment horizontal="center" vertical="center" wrapText="1"/>
      <protection/>
    </xf>
    <xf numFmtId="2" fontId="27" fillId="0" borderId="12" xfId="56" applyNumberFormat="1" applyFont="1" applyFill="1" applyBorder="1" applyAlignment="1">
      <alignment horizontal="center" vertical="center" wrapText="1"/>
      <protection/>
    </xf>
    <xf numFmtId="0" fontId="66" fillId="0" borderId="19" xfId="0" applyFont="1" applyFill="1" applyBorder="1" applyAlignment="1">
      <alignment horizontal="justify"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9">
      <selection activeCell="B13" sqref="B13"/>
    </sheetView>
  </sheetViews>
  <sheetFormatPr defaultColWidth="9.140625" defaultRowHeight="15"/>
  <cols>
    <col min="1" max="1" width="14.28125" style="1" customWidth="1"/>
    <col min="2" max="2" width="80.710937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47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300" customHeight="1">
      <c r="A13" s="69">
        <v>1</v>
      </c>
      <c r="B13" s="104" t="s">
        <v>49</v>
      </c>
      <c r="C13" s="68"/>
      <c r="D13" s="91"/>
      <c r="E13" s="92"/>
      <c r="F13" s="70"/>
      <c r="G13" s="71"/>
      <c r="H13" s="71"/>
      <c r="I13" s="72" t="s">
        <v>33</v>
      </c>
      <c r="J13" s="73">
        <f>IF(I13="Less(-)",-1,1)</f>
        <v>1</v>
      </c>
      <c r="K13" s="74" t="s">
        <v>34</v>
      </c>
      <c r="L13" s="74" t="s">
        <v>4</v>
      </c>
      <c r="M13" s="92"/>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93"/>
      <c r="BB13" s="93"/>
      <c r="BC13" s="94"/>
      <c r="IA13" s="30">
        <v>1</v>
      </c>
      <c r="IB13" s="54" t="s">
        <v>49</v>
      </c>
      <c r="IC13" s="30"/>
      <c r="ID13" s="30"/>
      <c r="IE13" s="30"/>
      <c r="IF13" s="31"/>
      <c r="IG13" s="31"/>
      <c r="IH13" s="31"/>
      <c r="II13" s="31"/>
    </row>
    <row r="14" spans="1:243" s="29" customFormat="1" ht="30" customHeight="1">
      <c r="A14" s="69">
        <v>1.1</v>
      </c>
      <c r="B14" s="90" t="s">
        <v>48</v>
      </c>
      <c r="C14" s="68"/>
      <c r="D14" s="56">
        <v>295</v>
      </c>
      <c r="E14" s="57" t="s">
        <v>46</v>
      </c>
      <c r="F14" s="95">
        <v>2769.9</v>
      </c>
      <c r="G14" s="96"/>
      <c r="H14" s="96"/>
      <c r="I14" s="97" t="s">
        <v>33</v>
      </c>
      <c r="J14" s="98">
        <f>IF(I14="Less(-)",-1,1)</f>
        <v>1</v>
      </c>
      <c r="K14" s="99" t="s">
        <v>34</v>
      </c>
      <c r="L14" s="99" t="s">
        <v>4</v>
      </c>
      <c r="M14" s="75"/>
      <c r="N14" s="100"/>
      <c r="O14" s="100"/>
      <c r="P14" s="101"/>
      <c r="Q14" s="100"/>
      <c r="R14" s="100"/>
      <c r="S14" s="102"/>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80">
        <f>total_amount_ba($B$2,$D$2,D14,F14,J14,K14,M14)</f>
        <v>0</v>
      </c>
      <c r="BB14" s="80">
        <f>BA14+SUM(N14:AZ14)</f>
        <v>0</v>
      </c>
      <c r="BC14" s="81" t="str">
        <f>SpellNumber(L14,BB14)</f>
        <v>INR Zero Only</v>
      </c>
      <c r="IA14" s="30">
        <v>1.1</v>
      </c>
      <c r="IB14" s="54" t="s">
        <v>48</v>
      </c>
      <c r="IC14" s="30"/>
      <c r="ID14" s="30">
        <v>295</v>
      </c>
      <c r="IE14" s="30" t="s">
        <v>46</v>
      </c>
      <c r="IF14" s="31"/>
      <c r="IG14" s="31"/>
      <c r="IH14" s="31"/>
      <c r="II14" s="31"/>
    </row>
    <row r="15" spans="1:243" s="29" customFormat="1" ht="339.75" customHeight="1">
      <c r="A15" s="69">
        <v>2</v>
      </c>
      <c r="B15" s="90" t="s">
        <v>50</v>
      </c>
      <c r="C15" s="68"/>
      <c r="D15" s="56">
        <v>54</v>
      </c>
      <c r="E15" s="57" t="s">
        <v>46</v>
      </c>
      <c r="F15" s="70">
        <v>2769.9</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v>
      </c>
      <c r="IB15" s="54" t="s">
        <v>50</v>
      </c>
      <c r="IC15" s="30"/>
      <c r="ID15" s="30">
        <v>54</v>
      </c>
      <c r="IE15" s="30" t="s">
        <v>46</v>
      </c>
      <c r="IF15" s="31"/>
      <c r="IG15" s="31"/>
      <c r="IH15" s="31"/>
      <c r="II15" s="31"/>
    </row>
    <row r="16" spans="1:243" s="29" customFormat="1" ht="33" customHeight="1">
      <c r="A16" s="62" t="s">
        <v>35</v>
      </c>
      <c r="B16" s="61"/>
      <c r="C16" s="34"/>
      <c r="D16" s="65"/>
      <c r="E16" s="35"/>
      <c r="F16" s="35"/>
      <c r="G16" s="35"/>
      <c r="H16" s="36"/>
      <c r="I16" s="36"/>
      <c r="J16" s="36"/>
      <c r="K16" s="36"/>
      <c r="L16" s="37"/>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0">
        <f>SUM(BA13:BA15)</f>
        <v>0</v>
      </c>
      <c r="BB16" s="60" t="e">
        <f>SUM(#REF!)</f>
        <v>#REF!</v>
      </c>
      <c r="BC16" s="59" t="str">
        <f>SpellNumber($E$2,BA16)</f>
        <v>INR Zero Only</v>
      </c>
      <c r="IA16" s="30"/>
      <c r="IB16" s="30"/>
      <c r="IC16" s="30"/>
      <c r="ID16" s="30"/>
      <c r="IE16" s="30"/>
      <c r="IF16" s="31"/>
      <c r="IG16" s="31"/>
      <c r="IH16" s="31"/>
      <c r="II16" s="31"/>
    </row>
    <row r="17" spans="1:243" s="47" customFormat="1" ht="39" customHeight="1" hidden="1">
      <c r="A17" s="39" t="s">
        <v>36</v>
      </c>
      <c r="B17" s="40"/>
      <c r="C17" s="41"/>
      <c r="D17" s="66"/>
      <c r="E17" s="52" t="s">
        <v>37</v>
      </c>
      <c r="F17" s="53"/>
      <c r="G17" s="42"/>
      <c r="H17" s="43"/>
      <c r="I17" s="43"/>
      <c r="J17" s="43"/>
      <c r="K17" s="44"/>
      <c r="L17" s="45"/>
      <c r="M17" s="46"/>
      <c r="O17" s="29"/>
      <c r="P17" s="29"/>
      <c r="Q17" s="29"/>
      <c r="R17" s="29"/>
      <c r="S17" s="29"/>
      <c r="BA17" s="48">
        <f>IF(ISBLANK(F17),0,IF(E17="Excess (+)",ROUND(BA16+(BA16*F17),2),IF(E17="Less (-)",ROUND(BA16+(BA16*F17*(-1)),2),0)))</f>
        <v>0</v>
      </c>
      <c r="BB17" s="49">
        <f>ROUND(BA17,0)</f>
        <v>0</v>
      </c>
      <c r="BC17" s="28" t="str">
        <f>SpellNumber(L17,BB17)</f>
        <v> Zero Only</v>
      </c>
      <c r="IA17" s="50"/>
      <c r="IB17" s="50"/>
      <c r="IC17" s="50"/>
      <c r="ID17" s="50"/>
      <c r="IE17" s="50"/>
      <c r="IF17" s="51"/>
      <c r="IG17" s="51"/>
      <c r="IH17" s="51"/>
      <c r="II17" s="51"/>
    </row>
    <row r="18" spans="1:243" s="47" customFormat="1" ht="51" customHeight="1">
      <c r="A18" s="62" t="s">
        <v>38</v>
      </c>
      <c r="B18" s="33"/>
      <c r="C18" s="83" t="str">
        <f>SpellNumber($E$2,BA16)</f>
        <v>INR Zero Only</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IA18" s="50"/>
      <c r="IB18" s="50"/>
      <c r="IC18" s="50"/>
      <c r="ID18" s="50"/>
      <c r="IE18" s="50"/>
      <c r="IF18" s="51"/>
      <c r="IG18" s="51"/>
      <c r="IH18" s="51"/>
      <c r="II18" s="51"/>
    </row>
  </sheetData>
  <sheetProtection password="F5B2" sheet="1"/>
  <mergeCells count="8">
    <mergeCell ref="A9:BC9"/>
    <mergeCell ref="C18:BC18"/>
    <mergeCell ref="A1:L1"/>
    <mergeCell ref="A4:BC4"/>
    <mergeCell ref="A5:BC5"/>
    <mergeCell ref="A6:BC6"/>
    <mergeCell ref="A7:BC7"/>
    <mergeCell ref="B8:BC8"/>
  </mergeCells>
  <dataValidations count="18">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 L15 L14">
      <formula1>"INR"</formula1>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decimal" allowBlank="1" showErrorMessage="1" errorTitle="Invalid Entry" error="Only Numeric Values are allowed. " sqref="A13:A15">
      <formula1>0</formula1>
      <formula2>999999999999999</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4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2024-03-08T13:51:57Z</cp:lastPrinted>
  <dcterms:created xsi:type="dcterms:W3CDTF">2009-01-30T06:42:42Z</dcterms:created>
  <dcterms:modified xsi:type="dcterms:W3CDTF">2024-03-08T13:54:37Z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