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<sst xmlns="http://schemas.openxmlformats.org/spreadsheetml/2006/main" count="179" uniqueCount="65">
  <si>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</si>
  <si>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</si>
  <si>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</si>
  <si>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</si>
  <si>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</si>
  <si>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</si>
  <si>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</si>
  <si>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</si>
  <si>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</si>
  <si>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</si>
  <si>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</si>
  <si>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</si>
  <si>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</si>
  <si>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</si>
  <si>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</si>
  <si>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</si>
  <si>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</si>
  <si>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</si>
  <si>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</si>
  <si>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</si>
  <si>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</si>
  <si>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</si>
  <si>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</si>
  <si>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</si>
  <si>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</si>
  <si>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</si>
  <si>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</si>
  <si>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</si>
  <si>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</si>
  <si>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</si>
  <si>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</si>
  <si>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</si>
  <si>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</si>
  <si>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</si>
  <si>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</si>
  <si>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</si>
  <si>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</si>
  <si>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</si>
  <si>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</si>
  <si>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</si>
  <si>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</si>
  <si>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</si>
  <si>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</si>
  <si>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</si>
  <si>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</si>
  <si>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</si>
  <si>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Each</t>
  </si>
  <si>
    <t>Name of Work: Electrical works in new lounge area for School of Biology at IISER, Thiruvananthapuram</t>
  </si>
  <si>
    <t>Wiring for circuit/ submain wiring alongwith earth wire with the following sizes of FRLS PVC insulated copper conductor, single core cable in surface/ recessed medium class PVC conduit as required.</t>
  </si>
  <si>
    <t>2 X 6 sq. mm + 1 X 6 sq. mm earth wire</t>
  </si>
  <si>
    <t>2 X 2.5 sq. mm + 1 X 2.5 sq. mm earth wire</t>
  </si>
  <si>
    <t>Wiring for light point/ fan point/ exhaust fan point/ call bell point with 1.5 sq.mm FRLS PVC insulated copper conductor single core cable in surface / recessed medium class PVC conduit, with modular switch, modular plate, suitable GI box and earthing the point with 1.5 sq.mm FRLS PVC insulated
copper conductor single core cable etc. as required.</t>
  </si>
  <si>
    <t>Group C</t>
  </si>
  <si>
    <t>Supplying and fixing suitable size GI box with modular plate and cover in front on surface or in recess, including providing and fixing 3 pin 5/6 A modular socket outlet and 5/6 A modular switch, connections etc. as required.</t>
  </si>
  <si>
    <t>Supplying and fixing suitable size GI box with modular plate and cover in front on surface or in recess, including providing and fixing 6 pin 5/6 &amp; 15/16 A modular socket outlet and 15/16 A modular switch, connections etc. as required.</t>
  </si>
  <si>
    <t>Fixing of 8/12Way single pole and neutral,sheet steel, MCB distribution board, 240V, on surface, complete with tinned copper bus bar, neutral nus bar, earth bar, din bar, interconnections, powder painted including earthing etc as required but without MCB/RCCB/Isolator
Note: (Legrand make DB shall be supplied by the Department at free of cost.)</t>
  </si>
  <si>
    <t>Supplying and fixing 5A to 32A rating, 240/415V, 10kA, "C" curve single pole miniature circuit breaker suitable for inductive load of following poles in the existing MCB DB complete with connections, testing and commissioning etc. as required.
Make : Legrand</t>
  </si>
  <si>
    <t>Single pole</t>
  </si>
  <si>
    <t xml:space="preserve">Supplying and fixing following rating, double pole, (single phase and neutral), 240 V, residual current circuit breaker (RCCB), having a sensitivity current 30 mA in the existing MCB DB complete with connections, testing and commissioning etc. as
required.
</t>
  </si>
  <si>
    <t>25 A</t>
  </si>
  <si>
    <t>Installation, testing and commissioning of ceiling fan, including wiring the down rods of standard length (upto 30 cm) with 1.5 sq. mm FRLS PVC insulated, copper conductor, single core cable, including providing and fixing phenolic laminated sheet cover on the fan box etc. as required.</t>
  </si>
  <si>
    <t>Supplying and fixing extra conduit down rod of 20 cm length G.I. pipe 15 mm dia, heavy gauge including painting etc. as required. (Note : More than 5 cm length shall be rounded to the nearest 10 cm and 5 cm or less shall be ignored)</t>
  </si>
  <si>
    <t>Installation ,Testing, Commissioning of LED suspended ceiling light fittings usng supension kits of all sizes and shapes complete with 3core x 1.5sqmm, necessary interconnection s etc. as required.(Light fixtures and uspension kit will be supplied by IISER.</t>
  </si>
  <si>
    <t>Mtr</t>
  </si>
  <si>
    <t>Point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</si>
</sst>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4" fillId="0" borderId="22" xfId="0" applyFont="1" applyFill="1" applyBorder="1" applyAlignment="1">
      <alignment horizontal="justify" vertical="top" wrapText="1"/>
    </xf>
    <xf numFmtId="2" fontId="5" fillId="0" borderId="12" xfId="58" applyNumberFormat="1" applyFont="1" applyFill="1" applyBorder="1" applyAlignment="1">
      <alignment horizontal="center" vertical="top"/>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30"/>
  <sheetViews>
    <sheetView showGridLines="0" zoomScale="80" zoomScaleNormal="80" zoomScalePageLayoutView="0" workbookViewId="0" topLeftCell="A1">
      <selection activeCell="B27" sqref="B27"/>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5" t="s">
        <v>45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47</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63">
      <c r="A13" s="78">
        <v>1</v>
      </c>
      <c r="B13" s="80" t="s">
        <v>48</v>
      </c>
      <c r="C13" s="77"/>
      <c r="D13" s="64"/>
      <c r="E13" s="65"/>
      <c r="F13" s="28"/>
      <c r="G13" s="36"/>
      <c r="H13" s="36"/>
      <c r="I13" s="29"/>
      <c r="J13" s="30"/>
      <c r="K13" s="31"/>
      <c r="L13" s="31"/>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c r="BB13" s="68"/>
      <c r="BC13" s="67"/>
      <c r="IA13" s="34">
        <v>1</v>
      </c>
      <c r="IB13" s="62" t="s">
        <v>48</v>
      </c>
      <c r="IC13" s="34"/>
      <c r="ID13" s="34"/>
      <c r="IE13" s="34"/>
      <c r="IF13" s="35"/>
      <c r="IG13" s="35"/>
      <c r="IH13" s="35"/>
      <c r="II13" s="35"/>
    </row>
    <row r="14" spans="1:243" s="33" customFormat="1" ht="20.25" customHeight="1">
      <c r="A14" s="78">
        <v>1.1</v>
      </c>
      <c r="B14" s="80" t="s">
        <v>49</v>
      </c>
      <c r="C14" s="77"/>
      <c r="D14" s="64">
        <v>50</v>
      </c>
      <c r="E14" s="65" t="s">
        <v>63</v>
      </c>
      <c r="F14" s="81">
        <v>2902.2</v>
      </c>
      <c r="G14" s="36"/>
      <c r="H14" s="36"/>
      <c r="I14" s="29" t="s">
        <v>33</v>
      </c>
      <c r="J14" s="30">
        <f>IF(I14="Less(-)",-1,1)</f>
        <v>1</v>
      </c>
      <c r="K14" s="31" t="s">
        <v>34</v>
      </c>
      <c r="L14" s="31" t="s">
        <v>4</v>
      </c>
      <c r="M14" s="7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1.1</v>
      </c>
      <c r="IB14" s="62" t="s">
        <v>49</v>
      </c>
      <c r="IC14" s="34"/>
      <c r="ID14" s="34">
        <v>50</v>
      </c>
      <c r="IE14" s="34" t="s">
        <v>63</v>
      </c>
      <c r="IF14" s="35"/>
      <c r="IG14" s="35"/>
      <c r="IH14" s="35"/>
      <c r="II14" s="35"/>
    </row>
    <row r="15" spans="1:243" s="33" customFormat="1" ht="20.25" customHeight="1">
      <c r="A15" s="78">
        <v>1.2</v>
      </c>
      <c r="B15" s="80" t="s">
        <v>50</v>
      </c>
      <c r="C15" s="77"/>
      <c r="D15" s="64">
        <v>110</v>
      </c>
      <c r="E15" s="65" t="s">
        <v>63</v>
      </c>
      <c r="F15" s="81">
        <v>2902.2</v>
      </c>
      <c r="G15" s="36"/>
      <c r="H15" s="36"/>
      <c r="I15" s="29" t="s">
        <v>33</v>
      </c>
      <c r="J15" s="30">
        <f>IF(I15="Less(-)",-1,1)</f>
        <v>1</v>
      </c>
      <c r="K15" s="31" t="s">
        <v>34</v>
      </c>
      <c r="L15" s="31" t="s">
        <v>4</v>
      </c>
      <c r="M15" s="79"/>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f>total_amount_ba($B$2,$D$2,D15,F15,J15,K15,M15)</f>
        <v>0</v>
      </c>
      <c r="BB15" s="68">
        <f>BA15+SUM(N15:AZ15)</f>
        <v>0</v>
      </c>
      <c r="BC15" s="67" t="str">
        <f>SpellNumber(L15,BB15)</f>
        <v>INR Zero Only</v>
      </c>
      <c r="IA15" s="34">
        <v>1.2</v>
      </c>
      <c r="IB15" s="62" t="s">
        <v>50</v>
      </c>
      <c r="IC15" s="34"/>
      <c r="ID15" s="34">
        <v>110</v>
      </c>
      <c r="IE15" s="34" t="s">
        <v>63</v>
      </c>
      <c r="IF15" s="35"/>
      <c r="IG15" s="35"/>
      <c r="IH15" s="35"/>
      <c r="II15" s="35"/>
    </row>
    <row r="16" spans="1:243" s="33" customFormat="1" ht="110.25">
      <c r="A16" s="78">
        <v>2</v>
      </c>
      <c r="B16" s="80" t="s">
        <v>51</v>
      </c>
      <c r="C16" s="77"/>
      <c r="D16" s="64"/>
      <c r="E16" s="65"/>
      <c r="F16" s="28"/>
      <c r="G16" s="36"/>
      <c r="H16" s="36"/>
      <c r="I16" s="29"/>
      <c r="J16" s="30"/>
      <c r="K16" s="31"/>
      <c r="L16" s="31"/>
      <c r="M16" s="65"/>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c r="BB16" s="68"/>
      <c r="BC16" s="67"/>
      <c r="IA16" s="34">
        <v>2</v>
      </c>
      <c r="IB16" s="62" t="s">
        <v>51</v>
      </c>
      <c r="IC16" s="34"/>
      <c r="ID16" s="34"/>
      <c r="IE16" s="34"/>
      <c r="IF16" s="35"/>
      <c r="IG16" s="35"/>
      <c r="IH16" s="35"/>
      <c r="II16" s="35"/>
    </row>
    <row r="17" spans="1:243" s="33" customFormat="1" ht="22.5" customHeight="1">
      <c r="A17" s="78">
        <v>2.1</v>
      </c>
      <c r="B17" s="80" t="s">
        <v>52</v>
      </c>
      <c r="C17" s="77"/>
      <c r="D17" s="64">
        <v>39</v>
      </c>
      <c r="E17" s="65" t="s">
        <v>64</v>
      </c>
      <c r="F17" s="28">
        <v>391</v>
      </c>
      <c r="G17" s="36"/>
      <c r="H17" s="36"/>
      <c r="I17" s="29" t="s">
        <v>33</v>
      </c>
      <c r="J17" s="30">
        <f>IF(I17="Less(-)",-1,1)</f>
        <v>1</v>
      </c>
      <c r="K17" s="31" t="s">
        <v>34</v>
      </c>
      <c r="L17" s="31" t="s">
        <v>4</v>
      </c>
      <c r="M17" s="79"/>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f>total_amount_ba($B$2,$D$2,D17,F17,J17,K17,M17)</f>
        <v>0</v>
      </c>
      <c r="BB17" s="68">
        <f>BA17+SUM(N17:AZ17)</f>
        <v>0</v>
      </c>
      <c r="BC17" s="67" t="str">
        <f>SpellNumber(L17,BB17)</f>
        <v>INR Zero Only</v>
      </c>
      <c r="IA17" s="34">
        <v>2.1</v>
      </c>
      <c r="IB17" s="62" t="s">
        <v>52</v>
      </c>
      <c r="IC17" s="34"/>
      <c r="ID17" s="34">
        <v>39</v>
      </c>
      <c r="IE17" s="34" t="s">
        <v>64</v>
      </c>
      <c r="IF17" s="35"/>
      <c r="IG17" s="35"/>
      <c r="IH17" s="35"/>
      <c r="II17" s="35"/>
    </row>
    <row r="18" spans="1:243" s="33" customFormat="1" ht="63">
      <c r="A18" s="78">
        <v>3</v>
      </c>
      <c r="B18" s="80" t="s">
        <v>53</v>
      </c>
      <c r="C18" s="77"/>
      <c r="D18" s="64">
        <v>11</v>
      </c>
      <c r="E18" s="65" t="s">
        <v>46</v>
      </c>
      <c r="F18" s="28">
        <v>391</v>
      </c>
      <c r="G18" s="36"/>
      <c r="H18" s="36"/>
      <c r="I18" s="29" t="s">
        <v>33</v>
      </c>
      <c r="J18" s="30">
        <f>IF(I18="Less(-)",-1,1)</f>
        <v>1</v>
      </c>
      <c r="K18" s="31" t="s">
        <v>34</v>
      </c>
      <c r="L18" s="31" t="s">
        <v>4</v>
      </c>
      <c r="M18" s="79"/>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f>total_amount_ba($B$2,$D$2,D18,F18,J18,K18,M18)</f>
        <v>0</v>
      </c>
      <c r="BB18" s="68">
        <f>BA18+SUM(N18:AZ18)</f>
        <v>0</v>
      </c>
      <c r="BC18" s="67" t="str">
        <f>SpellNumber(L18,BB18)</f>
        <v>INR Zero Only</v>
      </c>
      <c r="IA18" s="34">
        <v>3</v>
      </c>
      <c r="IB18" s="62" t="s">
        <v>53</v>
      </c>
      <c r="IC18" s="34"/>
      <c r="ID18" s="34">
        <v>11</v>
      </c>
      <c r="IE18" s="34" t="s">
        <v>46</v>
      </c>
      <c r="IF18" s="35"/>
      <c r="IG18" s="35"/>
      <c r="IH18" s="35"/>
      <c r="II18" s="35"/>
    </row>
    <row r="19" spans="1:243" s="33" customFormat="1" ht="78.75">
      <c r="A19" s="78">
        <v>4</v>
      </c>
      <c r="B19" s="80" t="s">
        <v>54</v>
      </c>
      <c r="C19" s="77"/>
      <c r="D19" s="64">
        <v>3</v>
      </c>
      <c r="E19" s="65" t="s">
        <v>46</v>
      </c>
      <c r="F19" s="28">
        <v>391</v>
      </c>
      <c r="G19" s="36"/>
      <c r="H19" s="36"/>
      <c r="I19" s="29" t="s">
        <v>33</v>
      </c>
      <c r="J19" s="30">
        <f>IF(I19="Less(-)",-1,1)</f>
        <v>1</v>
      </c>
      <c r="K19" s="31" t="s">
        <v>34</v>
      </c>
      <c r="L19" s="31" t="s">
        <v>4</v>
      </c>
      <c r="M19" s="79"/>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f>total_amount_ba($B$2,$D$2,D19,F19,J19,K19,M19)</f>
        <v>0</v>
      </c>
      <c r="BB19" s="68">
        <f>BA19+SUM(N19:AZ19)</f>
        <v>0</v>
      </c>
      <c r="BC19" s="67" t="str">
        <f>SpellNumber(L19,BB19)</f>
        <v>INR Zero Only</v>
      </c>
      <c r="IA19" s="34">
        <v>4</v>
      </c>
      <c r="IB19" s="62" t="s">
        <v>54</v>
      </c>
      <c r="IC19" s="34"/>
      <c r="ID19" s="34">
        <v>3</v>
      </c>
      <c r="IE19" s="34" t="s">
        <v>46</v>
      </c>
      <c r="IF19" s="35"/>
      <c r="IG19" s="35"/>
      <c r="IH19" s="35"/>
      <c r="II19" s="35"/>
    </row>
    <row r="20" spans="1:243" s="33" customFormat="1" ht="110.25">
      <c r="A20" s="78">
        <v>5</v>
      </c>
      <c r="B20" s="80" t="s">
        <v>55</v>
      </c>
      <c r="C20" s="77"/>
      <c r="D20" s="64">
        <v>1</v>
      </c>
      <c r="E20" s="65" t="s">
        <v>46</v>
      </c>
      <c r="F20" s="28">
        <v>391</v>
      </c>
      <c r="G20" s="36"/>
      <c r="H20" s="36"/>
      <c r="I20" s="29" t="s">
        <v>33</v>
      </c>
      <c r="J20" s="30">
        <f>IF(I20="Less(-)",-1,1)</f>
        <v>1</v>
      </c>
      <c r="K20" s="31" t="s">
        <v>34</v>
      </c>
      <c r="L20" s="31" t="s">
        <v>4</v>
      </c>
      <c r="M20" s="79"/>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f>total_amount_ba($B$2,$D$2,D20,F20,J20,K20,M20)</f>
        <v>0</v>
      </c>
      <c r="BB20" s="68">
        <f>BA20+SUM(N20:AZ20)</f>
        <v>0</v>
      </c>
      <c r="BC20" s="67" t="str">
        <f>SpellNumber(L20,BB20)</f>
        <v>INR Zero Only</v>
      </c>
      <c r="IA20" s="34">
        <v>5</v>
      </c>
      <c r="IB20" s="62" t="s">
        <v>55</v>
      </c>
      <c r="IC20" s="34"/>
      <c r="ID20" s="34">
        <v>1</v>
      </c>
      <c r="IE20" s="34" t="s">
        <v>46</v>
      </c>
      <c r="IF20" s="35"/>
      <c r="IG20" s="35"/>
      <c r="IH20" s="35"/>
      <c r="II20" s="35"/>
    </row>
    <row r="21" spans="1:243" s="33" customFormat="1" ht="94.5">
      <c r="A21" s="78">
        <v>6</v>
      </c>
      <c r="B21" s="80" t="s">
        <v>56</v>
      </c>
      <c r="C21" s="77"/>
      <c r="D21" s="64"/>
      <c r="E21" s="65"/>
      <c r="F21" s="28"/>
      <c r="G21" s="36"/>
      <c r="H21" s="36"/>
      <c r="I21" s="29"/>
      <c r="J21" s="30"/>
      <c r="K21" s="31"/>
      <c r="L21" s="31"/>
      <c r="M21" s="65"/>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c r="BB21" s="68"/>
      <c r="BC21" s="67"/>
      <c r="IA21" s="34">
        <v>6</v>
      </c>
      <c r="IB21" s="62" t="s">
        <v>56</v>
      </c>
      <c r="IC21" s="34"/>
      <c r="ID21" s="34"/>
      <c r="IE21" s="34"/>
      <c r="IF21" s="35"/>
      <c r="IG21" s="35"/>
      <c r="IH21" s="35"/>
      <c r="II21" s="35"/>
    </row>
    <row r="22" spans="1:243" s="33" customFormat="1" ht="22.5" customHeight="1">
      <c r="A22" s="78">
        <v>6.1</v>
      </c>
      <c r="B22" s="80" t="s">
        <v>57</v>
      </c>
      <c r="C22" s="77"/>
      <c r="D22" s="64">
        <v>6</v>
      </c>
      <c r="E22" s="65" t="s">
        <v>46</v>
      </c>
      <c r="F22" s="28">
        <v>142</v>
      </c>
      <c r="G22" s="36"/>
      <c r="H22" s="36"/>
      <c r="I22" s="29" t="s">
        <v>33</v>
      </c>
      <c r="J22" s="30">
        <f>IF(I22="Less(-)",-1,1)</f>
        <v>1</v>
      </c>
      <c r="K22" s="31" t="s">
        <v>34</v>
      </c>
      <c r="L22" s="31" t="s">
        <v>4</v>
      </c>
      <c r="M22" s="79"/>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f>total_amount_ba($B$2,$D$2,D22,F22,J22,K22,M22)</f>
        <v>0</v>
      </c>
      <c r="BB22" s="68">
        <f>BA22+SUM(N22:AZ22)</f>
        <v>0</v>
      </c>
      <c r="BC22" s="67" t="str">
        <f>SpellNumber(L22,BB22)</f>
        <v>INR Zero Only</v>
      </c>
      <c r="IA22" s="34">
        <v>6.1</v>
      </c>
      <c r="IB22" s="62" t="s">
        <v>57</v>
      </c>
      <c r="IC22" s="34"/>
      <c r="ID22" s="34">
        <v>6</v>
      </c>
      <c r="IE22" s="34" t="s">
        <v>46</v>
      </c>
      <c r="IF22" s="35"/>
      <c r="IG22" s="35"/>
      <c r="IH22" s="35"/>
      <c r="II22" s="35"/>
    </row>
    <row r="23" spans="1:243" s="33" customFormat="1" ht="110.25">
      <c r="A23" s="78">
        <v>7</v>
      </c>
      <c r="B23" s="80" t="s">
        <v>58</v>
      </c>
      <c r="C23" s="77"/>
      <c r="D23" s="64"/>
      <c r="E23" s="65"/>
      <c r="F23" s="28"/>
      <c r="G23" s="36"/>
      <c r="H23" s="36"/>
      <c r="I23" s="29"/>
      <c r="J23" s="30"/>
      <c r="K23" s="31"/>
      <c r="L23" s="31"/>
      <c r="M23" s="65"/>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8"/>
      <c r="BB23" s="68"/>
      <c r="BC23" s="67"/>
      <c r="IA23" s="34">
        <v>7</v>
      </c>
      <c r="IB23" s="62" t="s">
        <v>58</v>
      </c>
      <c r="IC23" s="34"/>
      <c r="ID23" s="34"/>
      <c r="IE23" s="34"/>
      <c r="IF23" s="35"/>
      <c r="IG23" s="35"/>
      <c r="IH23" s="35"/>
      <c r="II23" s="35"/>
    </row>
    <row r="24" spans="1:243" s="33" customFormat="1" ht="15.75">
      <c r="A24" s="78">
        <v>7.1</v>
      </c>
      <c r="B24" s="80" t="s">
        <v>59</v>
      </c>
      <c r="C24" s="77"/>
      <c r="D24" s="64">
        <v>1</v>
      </c>
      <c r="E24" s="65" t="s">
        <v>46</v>
      </c>
      <c r="F24" s="28">
        <v>119</v>
      </c>
      <c r="G24" s="36"/>
      <c r="H24" s="36"/>
      <c r="I24" s="29" t="s">
        <v>33</v>
      </c>
      <c r="J24" s="30">
        <f>IF(I24="Less(-)",-1,1)</f>
        <v>1</v>
      </c>
      <c r="K24" s="31" t="s">
        <v>34</v>
      </c>
      <c r="L24" s="31" t="s">
        <v>4</v>
      </c>
      <c r="M24" s="79"/>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8">
        <f>total_amount_ba($B$2,$D$2,D24,F24,J24,K24,M24)</f>
        <v>0</v>
      </c>
      <c r="BB24" s="68">
        <f>BA24+SUM(N24:AZ24)</f>
        <v>0</v>
      </c>
      <c r="BC24" s="67" t="str">
        <f>SpellNumber(L24,BB24)</f>
        <v>INR Zero Only</v>
      </c>
      <c r="IA24" s="34">
        <v>7.1</v>
      </c>
      <c r="IB24" s="62" t="s">
        <v>59</v>
      </c>
      <c r="IC24" s="34"/>
      <c r="ID24" s="34">
        <v>1</v>
      </c>
      <c r="IE24" s="34" t="s">
        <v>46</v>
      </c>
      <c r="IF24" s="35"/>
      <c r="IG24" s="35"/>
      <c r="IH24" s="35"/>
      <c r="II24" s="35"/>
    </row>
    <row r="25" spans="1:243" s="33" customFormat="1" ht="78.75">
      <c r="A25" s="78">
        <v>8</v>
      </c>
      <c r="B25" s="80" t="s">
        <v>60</v>
      </c>
      <c r="C25" s="77"/>
      <c r="D25" s="64">
        <v>13</v>
      </c>
      <c r="E25" s="65" t="s">
        <v>46</v>
      </c>
      <c r="F25" s="28">
        <v>119</v>
      </c>
      <c r="G25" s="36"/>
      <c r="H25" s="36"/>
      <c r="I25" s="29" t="s">
        <v>33</v>
      </c>
      <c r="J25" s="30">
        <f>IF(I25="Less(-)",-1,1)</f>
        <v>1</v>
      </c>
      <c r="K25" s="31" t="s">
        <v>34</v>
      </c>
      <c r="L25" s="31" t="s">
        <v>4</v>
      </c>
      <c r="M25" s="79"/>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8">
        <f>total_amount_ba($B$2,$D$2,D25,F25,J25,K25,M25)</f>
        <v>0</v>
      </c>
      <c r="BB25" s="68">
        <f>BA25+SUM(N25:AZ25)</f>
        <v>0</v>
      </c>
      <c r="BC25" s="67" t="str">
        <f>SpellNumber(L25,BB25)</f>
        <v>INR Zero Only</v>
      </c>
      <c r="IA25" s="34">
        <v>8</v>
      </c>
      <c r="IB25" s="62" t="s">
        <v>60</v>
      </c>
      <c r="IC25" s="34"/>
      <c r="ID25" s="34">
        <v>13</v>
      </c>
      <c r="IE25" s="34" t="s">
        <v>46</v>
      </c>
      <c r="IF25" s="35"/>
      <c r="IG25" s="35"/>
      <c r="IH25" s="35"/>
      <c r="II25" s="35"/>
    </row>
    <row r="26" spans="1:243" s="33" customFormat="1" ht="78.75">
      <c r="A26" s="78">
        <v>9</v>
      </c>
      <c r="B26" s="80" t="s">
        <v>61</v>
      </c>
      <c r="C26" s="77"/>
      <c r="D26" s="64">
        <v>35</v>
      </c>
      <c r="E26" s="65" t="s">
        <v>46</v>
      </c>
      <c r="F26" s="28">
        <v>119</v>
      </c>
      <c r="G26" s="36"/>
      <c r="H26" s="36"/>
      <c r="I26" s="29" t="s">
        <v>33</v>
      </c>
      <c r="J26" s="30">
        <f>IF(I26="Less(-)",-1,1)</f>
        <v>1</v>
      </c>
      <c r="K26" s="31" t="s">
        <v>34</v>
      </c>
      <c r="L26" s="31" t="s">
        <v>4</v>
      </c>
      <c r="M26" s="79"/>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8">
        <f>total_amount_ba($B$2,$D$2,D26,F26,J26,K26,M26)</f>
        <v>0</v>
      </c>
      <c r="BB26" s="68">
        <f>BA26+SUM(N26:AZ26)</f>
        <v>0</v>
      </c>
      <c r="BC26" s="67" t="str">
        <f>SpellNumber(L26,BB26)</f>
        <v>INR Zero Only</v>
      </c>
      <c r="IA26" s="34">
        <v>9</v>
      </c>
      <c r="IB26" s="62" t="s">
        <v>61</v>
      </c>
      <c r="IC26" s="34"/>
      <c r="ID26" s="34">
        <v>35</v>
      </c>
      <c r="IE26" s="34" t="s">
        <v>46</v>
      </c>
      <c r="IF26" s="35"/>
      <c r="IG26" s="35"/>
      <c r="IH26" s="35"/>
      <c r="II26" s="35"/>
    </row>
    <row r="27" spans="1:243" s="33" customFormat="1" ht="78.75">
      <c r="A27" s="78">
        <v>10</v>
      </c>
      <c r="B27" s="80" t="s">
        <v>62</v>
      </c>
      <c r="C27" s="77"/>
      <c r="D27" s="64">
        <v>26</v>
      </c>
      <c r="E27" s="65" t="s">
        <v>46</v>
      </c>
      <c r="F27" s="28">
        <v>6494</v>
      </c>
      <c r="G27" s="36"/>
      <c r="H27" s="36"/>
      <c r="I27" s="29" t="s">
        <v>33</v>
      </c>
      <c r="J27" s="30">
        <f>IF(I27="Less(-)",-1,1)</f>
        <v>1</v>
      </c>
      <c r="K27" s="31" t="s">
        <v>34</v>
      </c>
      <c r="L27" s="31" t="s">
        <v>4</v>
      </c>
      <c r="M27" s="79"/>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8">
        <f>total_amount_ba($B$2,$D$2,D27,F27,J27,K27,M27)</f>
        <v>0</v>
      </c>
      <c r="BB27" s="68">
        <f>BA27+SUM(N27:AZ27)</f>
        <v>0</v>
      </c>
      <c r="BC27" s="67" t="str">
        <f>SpellNumber(L27,BB27)</f>
        <v>INR Zero Only</v>
      </c>
      <c r="IA27" s="34">
        <v>10</v>
      </c>
      <c r="IB27" s="62" t="s">
        <v>62</v>
      </c>
      <c r="IC27" s="34"/>
      <c r="ID27" s="34">
        <v>26</v>
      </c>
      <c r="IE27" s="34" t="s">
        <v>46</v>
      </c>
      <c r="IF27" s="35"/>
      <c r="IG27" s="35"/>
      <c r="IH27" s="35"/>
      <c r="II27" s="35"/>
    </row>
    <row r="28" spans="1:243" s="33" customFormat="1" ht="33" customHeight="1">
      <c r="A28" s="71" t="s">
        <v>35</v>
      </c>
      <c r="B28" s="70"/>
      <c r="C28" s="42"/>
      <c r="D28" s="74"/>
      <c r="E28" s="43"/>
      <c r="F28" s="43"/>
      <c r="G28" s="43"/>
      <c r="H28" s="44"/>
      <c r="I28" s="44"/>
      <c r="J28" s="44"/>
      <c r="K28" s="44"/>
      <c r="L28" s="45"/>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69">
        <f>SUM(BA14:BA27)</f>
        <v>0</v>
      </c>
      <c r="BB28" s="69" t="e">
        <f>SUM(#REF!)</f>
        <v>#REF!</v>
      </c>
      <c r="BC28" s="67" t="str">
        <f>SpellNumber($E$2,BA28)</f>
        <v>INR Zero Only</v>
      </c>
      <c r="IA28" s="34"/>
      <c r="IB28" s="34"/>
      <c r="IC28" s="34"/>
      <c r="ID28" s="34"/>
      <c r="IE28" s="34"/>
      <c r="IF28" s="35"/>
      <c r="IG28" s="35"/>
      <c r="IH28" s="35"/>
      <c r="II28" s="35"/>
    </row>
    <row r="29" spans="1:243" s="55" customFormat="1" ht="39" customHeight="1" hidden="1">
      <c r="A29" s="47" t="s">
        <v>36</v>
      </c>
      <c r="B29" s="48"/>
      <c r="C29" s="49"/>
      <c r="D29" s="75"/>
      <c r="E29" s="60" t="s">
        <v>37</v>
      </c>
      <c r="F29" s="61"/>
      <c r="G29" s="50"/>
      <c r="H29" s="51"/>
      <c r="I29" s="51"/>
      <c r="J29" s="51"/>
      <c r="K29" s="52"/>
      <c r="L29" s="53"/>
      <c r="M29" s="54"/>
      <c r="O29" s="33"/>
      <c r="P29" s="33"/>
      <c r="Q29" s="33"/>
      <c r="R29" s="33"/>
      <c r="S29" s="33"/>
      <c r="BA29" s="56">
        <f>IF(ISBLANK(F29),0,IF(E29="Excess (+)",ROUND(BA28+(BA28*F29),2),IF(E29="Less (-)",ROUND(BA28+(BA28*F29*(-1)),2),0)))</f>
        <v>0</v>
      </c>
      <c r="BB29" s="57">
        <f>ROUND(BA29,0)</f>
        <v>0</v>
      </c>
      <c r="BC29" s="32" t="str">
        <f>SpellNumber(L29,BB29)</f>
        <v> Zero Only</v>
      </c>
      <c r="IA29" s="58"/>
      <c r="IB29" s="58"/>
      <c r="IC29" s="58"/>
      <c r="ID29" s="58"/>
      <c r="IE29" s="58"/>
      <c r="IF29" s="59"/>
      <c r="IG29" s="59"/>
      <c r="IH29" s="59"/>
      <c r="II29" s="59"/>
    </row>
    <row r="30" spans="1:243" s="55" customFormat="1" ht="51" customHeight="1">
      <c r="A30" s="71" t="s">
        <v>38</v>
      </c>
      <c r="B30" s="41"/>
      <c r="C30" s="83" t="str">
        <f>SpellNumber($E$2,BA28)</f>
        <v>INR Zero Only</v>
      </c>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IA30" s="58"/>
      <c r="IB30" s="58"/>
      <c r="IC30" s="58"/>
      <c r="ID30" s="58"/>
      <c r="IE30" s="58"/>
      <c r="IF30" s="59"/>
      <c r="IG30" s="59"/>
      <c r="IH30" s="59"/>
      <c r="II30" s="59"/>
    </row>
  </sheetData>
  <sheetProtection password="EA72" sheet="1"/>
  <mergeCells count="8">
    <mergeCell ref="A9:BC9"/>
    <mergeCell ref="C30:BC30"/>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9">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allowBlank="1" showInputMessage="1" showErrorMessage="1" sqref="L25 L13 L14 L15 L16 L17 L18 L19 L20 L21 L22 L23 L24 L27 L26">
      <formula1>"INR"</formula1>
    </dataValidation>
    <dataValidation type="list" allowBlank="1" showErrorMessage="1" sqref="K13:K27">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7">
      <formula1>0</formula1>
      <formula2>999999999999999</formula2>
    </dataValidation>
    <dataValidation allowBlank="1" showInputMessage="1" showErrorMessage="1" promptTitle="Units" prompt="Please enter Units in text" sqref="E13:E27"/>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allowBlank="1" showInputMessage="1" showErrorMessage="1" promptTitle="Itemcode/Make" prompt="Please enter text" sqref="C13:C27">
      <formula1>0</formula1>
      <formula2>0</formula2>
    </dataValidation>
    <dataValidation type="decimal" allowBlank="1" showInputMessage="1" showErrorMessage="1" promptTitle="Quantity" prompt="Please enter the Quantity for this item. " errorTitle="Invalid Entry" error="Only Numeric Values are allowed. " sqref="D13:D27 F13:F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type="list" showErrorMessage="1" sqref="I13:I27">
      <formula1>"Excess(+),Less(-)"</formula1>
      <formula2>0</formula2>
    </dataValidation>
    <dataValidation allowBlank="1" showInputMessage="1" showErrorMessage="1" promptTitle="Addition / Deduction" prompt="Please Choose the correct One" sqref="J13:J27">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password="F5B2" sheet="1"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2024-01-17T05:21:08Z</cp:lastPrinted>
  <dcterms:created xsi:type="dcterms:W3CDTF">2009-01-30T06:42:42Z</dcterms:created>
  <dcterms:modified xsi:type="dcterms:W3CDTF">2024-03-15T04:47:18Z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