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<sst xmlns="http://schemas.openxmlformats.org/spreadsheetml/2006/main" count="307" uniqueCount="88">
  <si>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</si>
  <si>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</si>
  <si>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</si>
  <si>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</si>
  <si>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</si>
  <si>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</si>
  <si>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</si>
  <si>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</si>
  <si>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</si>
  <si>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</si>
  <si>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</si>
  <si>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</si>
  <si>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</si>
  <si>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</si>
  <si>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</si>
  <si>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</si>
  <si>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</si>
  <si>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</si>
  <si>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</si>
  <si>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</si>
  <si>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</si>
  <si>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</si>
  <si>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</si>
  <si>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</si>
  <si>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</si>
  <si>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</si>
  <si>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</si>
  <si>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</si>
  <si>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</si>
  <si>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</si>
  <si>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</si>
  <si>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</si>
  <si>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</si>
  <si>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</si>
  <si>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</si>
  <si>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</si>
  <si>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</si>
  <si>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</si>
  <si>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</si>
  <si>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</si>
  <si>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</si>
  <si>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</si>
  <si>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</si>
  <si>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</si>
  <si>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</si>
  <si>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</si>
  <si>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</si>
  <si>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Wiring for circuit/submain wiring alongwith earth wire with the following sizes of FRLS PVC insulated copper conductor, single core cable in surface/recessed medium class PVC conduit as required.</t>
  </si>
  <si>
    <t>2 x 4 sq.mm + 1 x 4 sq.mm earth wire</t>
  </si>
  <si>
    <t>4 x 6 sq.mm + 2 x 6 sq.mm earth wire</t>
  </si>
  <si>
    <t>Supplying and drawing following sizes of FRLS PVC insulated copper conductor single core cable in the existing surface/recesed PVC conduit/CMS etc as required.</t>
  </si>
  <si>
    <t xml:space="preserve">3 x 4 sq.mm </t>
  </si>
  <si>
    <t xml:space="preserve">6 x 6 sq.mm </t>
  </si>
  <si>
    <t>Supplying and drawing following sizes of FRLS PVC insulated copper conductor single core cable through uPVC mini trunking of size 25x12mm as required.</t>
  </si>
  <si>
    <t>Supplying and fixing of following sizes of uPVC Cable Management  System System along with accessories on surface including supply of fixing materials, internal couplers, joint covers, end caps, internal and external corners, dividers, cable retainers, angles tee etc fixing screws as required and connected to the existing CMS system (MK - Prestige 3D).</t>
  </si>
  <si>
    <t>170mm x 50mm</t>
  </si>
  <si>
    <t>Dismantling and refixing of the existing 170mm x 50mm size UPVC Cable management system on wall completed as required with necessary fixing accessories.</t>
  </si>
  <si>
    <t>Supplying and fixing following size/modules, PVC box suitable for item No.4  alongwith modular base &amp; cover plate for modular switches in existing Cable management system etc as required.</t>
  </si>
  <si>
    <t>4 Module (White) with blank plate</t>
  </si>
  <si>
    <t>6 Module (White)</t>
  </si>
  <si>
    <t>4 Module (Black) with blank plate</t>
  </si>
  <si>
    <t>6 Module (Black)</t>
  </si>
  <si>
    <t>Supplying and fixing following  modular switch/socket on the existing modular plate &amp; switch box including connections but excluding modular plate &amp; swich box etc as required.</t>
  </si>
  <si>
    <t>15/16A switch (Black)</t>
  </si>
  <si>
    <t>6 pin 15/16A socket (Black)</t>
  </si>
  <si>
    <t>15/16A switch (white)</t>
  </si>
  <si>
    <t>6 pin 15/16A socket (white)</t>
  </si>
  <si>
    <t>Supplying and fixing of following modules GI box alongwith modular base &amp; cover plate for modular switches in surface etc as required.</t>
  </si>
  <si>
    <t>6Module</t>
  </si>
  <si>
    <t>Fixing of 8/12 ways surface mounted vertical type 415V TPN MCB distribution board of sheet steel, dust protected duly powder painted inclusive of tinned copper bus bar, common neutral link, earth bar, din bar for mounting MCbs (but without MCBs and incomer) as required.
Note: (Legrand make Vertical DB shall be supplied by The Department at free of cost).</t>
  </si>
  <si>
    <t>Supplying and fixing 5A to 32A rating, 240/415V, 10kA, "C" curve single pole miniature circuit breaker suitable for inductive load of following poles in the existing MCB DB complete with connections, testing and commissioning etc. as required.
Make : Legrand</t>
  </si>
  <si>
    <t>Single pole</t>
  </si>
  <si>
    <t>Supplying and fixing following rating four pole 415V residual current circuit breaker (RCCB), having a sensitivity current of 30mA in the existing MCB DB complete with connections, testing and commissioning etc. as required.
Note: DB Make - Legrand</t>
  </si>
  <si>
    <t>40A</t>
  </si>
  <si>
    <t>Supplying and fixing following rating four pole 415V miniature circuit breaker (MCB) 'C' curve, in the existing MCB DB/Enclosure complete with connections, testing and commissioning etc. as required.
Note: DB/Enclosure Make - Legrand</t>
  </si>
  <si>
    <t>32A</t>
  </si>
  <si>
    <t>Supplying and fixing 32A 4P MCB and 40A,30mA 4P RCCB in sheet steel enclosure on surfcae complete with connections, testing and commissioning etc as required,</t>
  </si>
  <si>
    <t>Supply of pre-fabricated powder coated Raceway (2.4Mtrs in length) with 14SWG(2mm) thickness CRCA sheet including the modular accessories as listed below:
1. 6/16A socket - 4Nos
2. 16A switch 4Nos
3. 6Module cover plate - 2Nos
4. 1M Cover plate - 6Nos
Ensure Separate compartment for CAT 6 cable &amp; Electrical Wire  and seperate cut out for providing 6 numbers of LAN socket.
Interconnection between sockets shall be done by using 3Rx 4Sq.mm FRLS PVC insulated copper wire.
Drawing of the enclsoure shall be got approved from the department before fabrication.
Make: Switches/Sockets/LAN Sockets - MK Blenze</t>
  </si>
  <si>
    <t>Supply,    Installation,    Testing    and    Commissioning    of Maintenance  free  Chemical  Earth  Electrodes  complying  with the latest version of IS 3043 / IEC / IEEE Specifications. The Earth Electrode shall be with 2 M long, 14 mm. dia high tensile strength, copper bonded Steel Rods coated with minimum 250 micron  pure  eletrolytic Copper.  Soil enrichment  compound in quantities not less than 15 Kgs shall be used and the Earth Pit shall be back-filled with good quality soil without any Stones / Granules / Sand etc. The Earth Station shall be provided with suitable clamp made of SS to connect rod with earth conductor, polypropylene &amp; polyethylene earth electrode inspection chamber with heay duty cover. The dimension shall be 300mmx300mmx 300mm with a weight bearing capacity of 50KN. 
Make : OBO/Cape/Dehn</t>
  </si>
  <si>
    <t>Supply and fixing 25mm x 3mm copper strip on surface with necessary FRP support including earth bench for connections etc as required.</t>
  </si>
  <si>
    <t>Supply and laying 25mm x 3mm copper strip at 0.5 metre below ground as strip earth electrode including connection/terminating with nut,bolt, spring, washer etc. as required.(jointing shall be done by overlapping and two sets of brass nut bolt and spring washer spaced at 50mm)</t>
  </si>
  <si>
    <t>Supply and laying UTP 4pair CAT 6 LAN cable in the existing surface/recessed PVC conduit as required.</t>
  </si>
  <si>
    <t>1 run of cable</t>
  </si>
  <si>
    <t>Supplying &amp; fixing of following sizes of medium class PVC conduit along with accessories in surface/recess including cutting the wall and making good the same in case of recessed conduit as required.</t>
  </si>
  <si>
    <t>25mm</t>
  </si>
  <si>
    <t>metre</t>
  </si>
  <si>
    <t>Mtrs</t>
  </si>
  <si>
    <t>Name of Work: Electrical works for Lab no. B202, Biological Science Block in IISER, Thiruvananthpuram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</si>
</sst>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4"/>
  <sheetViews>
    <sheetView showGridLines="0" zoomScale="80" zoomScaleNormal="80" zoomScalePageLayoutView="0" workbookViewId="0" topLeftCell="A1">
      <selection activeCell="M14" sqref="M14"/>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87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9.75" customHeight="1">
      <c r="A13" s="78">
        <v>1</v>
      </c>
      <c r="B13" s="80" t="s">
        <v>47</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47</v>
      </c>
      <c r="IC13" s="34"/>
      <c r="ID13" s="34"/>
      <c r="IE13" s="34"/>
      <c r="IF13" s="35"/>
      <c r="IG13" s="35"/>
      <c r="IH13" s="35"/>
      <c r="II13" s="35"/>
    </row>
    <row r="14" spans="1:243" s="33" customFormat="1" ht="20.25" customHeight="1">
      <c r="A14" s="78">
        <v>1.1</v>
      </c>
      <c r="B14" s="80" t="s">
        <v>48</v>
      </c>
      <c r="C14" s="77"/>
      <c r="D14" s="64">
        <v>63</v>
      </c>
      <c r="E14" s="65" t="s">
        <v>85</v>
      </c>
      <c r="F14" s="81">
        <v>355.14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48</v>
      </c>
      <c r="IC14" s="34"/>
      <c r="ID14" s="34">
        <v>63</v>
      </c>
      <c r="IE14" s="34" t="s">
        <v>85</v>
      </c>
      <c r="IF14" s="35"/>
      <c r="IG14" s="35"/>
      <c r="IH14" s="35"/>
      <c r="II14" s="35"/>
    </row>
    <row r="15" spans="1:243" s="33" customFormat="1" ht="23.25" customHeight="1">
      <c r="A15" s="78">
        <v>1.2</v>
      </c>
      <c r="B15" s="80" t="s">
        <v>49</v>
      </c>
      <c r="C15" s="77"/>
      <c r="D15" s="64">
        <v>20</v>
      </c>
      <c r="E15" s="65" t="s">
        <v>85</v>
      </c>
      <c r="F15" s="81">
        <v>801.73</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49</v>
      </c>
      <c r="IC15" s="34"/>
      <c r="ID15" s="34">
        <v>20</v>
      </c>
      <c r="IE15" s="34" t="s">
        <v>85</v>
      </c>
      <c r="IF15" s="35"/>
      <c r="IG15" s="35"/>
      <c r="IH15" s="35"/>
      <c r="II15" s="35"/>
    </row>
    <row r="16" spans="1:243" s="33" customFormat="1" ht="53.25" customHeight="1">
      <c r="A16" s="78">
        <v>2</v>
      </c>
      <c r="B16" s="80" t="s">
        <v>50</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2</v>
      </c>
      <c r="IB16" s="62" t="s">
        <v>50</v>
      </c>
      <c r="IC16" s="34"/>
      <c r="ID16" s="34"/>
      <c r="IE16" s="34"/>
      <c r="IF16" s="35"/>
      <c r="IG16" s="35"/>
      <c r="IH16" s="35"/>
      <c r="II16" s="35"/>
    </row>
    <row r="17" spans="1:243" s="33" customFormat="1" ht="20.25" customHeight="1">
      <c r="A17" s="78">
        <v>2.1</v>
      </c>
      <c r="B17" s="80" t="s">
        <v>51</v>
      </c>
      <c r="C17" s="77"/>
      <c r="D17" s="64">
        <v>150</v>
      </c>
      <c r="E17" s="65" t="s">
        <v>85</v>
      </c>
      <c r="F17" s="28">
        <v>219.04</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2.1</v>
      </c>
      <c r="IB17" s="62" t="s">
        <v>51</v>
      </c>
      <c r="IC17" s="34"/>
      <c r="ID17" s="34">
        <v>150</v>
      </c>
      <c r="IE17" s="34" t="s">
        <v>85</v>
      </c>
      <c r="IF17" s="35"/>
      <c r="IG17" s="35"/>
      <c r="IH17" s="35"/>
      <c r="II17" s="35"/>
    </row>
    <row r="18" spans="1:243" s="33" customFormat="1" ht="18.75" customHeight="1">
      <c r="A18" s="78">
        <v>2.2</v>
      </c>
      <c r="B18" s="80" t="s">
        <v>52</v>
      </c>
      <c r="C18" s="77"/>
      <c r="D18" s="64">
        <v>19</v>
      </c>
      <c r="E18" s="65" t="s">
        <v>85</v>
      </c>
      <c r="F18" s="28">
        <v>635.85</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2.2</v>
      </c>
      <c r="IB18" s="62" t="s">
        <v>52</v>
      </c>
      <c r="IC18" s="34"/>
      <c r="ID18" s="34">
        <v>19</v>
      </c>
      <c r="IE18" s="34" t="s">
        <v>85</v>
      </c>
      <c r="IF18" s="35"/>
      <c r="IG18" s="35"/>
      <c r="IH18" s="35"/>
      <c r="II18" s="35"/>
    </row>
    <row r="19" spans="1:243" s="33" customFormat="1" ht="47.25">
      <c r="A19" s="78">
        <v>3</v>
      </c>
      <c r="B19" s="80" t="s">
        <v>53</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3</v>
      </c>
      <c r="IB19" s="62" t="s">
        <v>53</v>
      </c>
      <c r="IC19" s="34"/>
      <c r="ID19" s="34"/>
      <c r="IE19" s="34"/>
      <c r="IF19" s="35"/>
      <c r="IG19" s="35"/>
      <c r="IH19" s="35"/>
      <c r="II19" s="35"/>
    </row>
    <row r="20" spans="1:243" s="33" customFormat="1" ht="15.75">
      <c r="A20" s="78">
        <v>3.1</v>
      </c>
      <c r="B20" s="80" t="s">
        <v>51</v>
      </c>
      <c r="C20" s="77"/>
      <c r="D20" s="64">
        <v>10</v>
      </c>
      <c r="E20" s="65" t="s">
        <v>85</v>
      </c>
      <c r="F20" s="28">
        <v>301.5</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3.1</v>
      </c>
      <c r="IB20" s="62" t="s">
        <v>51</v>
      </c>
      <c r="IC20" s="34"/>
      <c r="ID20" s="34">
        <v>10</v>
      </c>
      <c r="IE20" s="34" t="s">
        <v>85</v>
      </c>
      <c r="IF20" s="35"/>
      <c r="IG20" s="35"/>
      <c r="IH20" s="35"/>
      <c r="II20" s="35"/>
    </row>
    <row r="21" spans="1:243" s="33" customFormat="1" ht="110.25">
      <c r="A21" s="78">
        <v>4</v>
      </c>
      <c r="B21" s="80" t="s">
        <v>54</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4</v>
      </c>
      <c r="IB21" s="62" t="s">
        <v>54</v>
      </c>
      <c r="IC21" s="34"/>
      <c r="ID21" s="34"/>
      <c r="IE21" s="34"/>
      <c r="IF21" s="35"/>
      <c r="IG21" s="35"/>
      <c r="IH21" s="35"/>
      <c r="II21" s="35"/>
    </row>
    <row r="22" spans="1:243" s="33" customFormat="1" ht="15.75">
      <c r="A22" s="78">
        <v>4.1</v>
      </c>
      <c r="B22" s="80" t="s">
        <v>55</v>
      </c>
      <c r="C22" s="77"/>
      <c r="D22" s="64">
        <v>30</v>
      </c>
      <c r="E22" s="65" t="s">
        <v>85</v>
      </c>
      <c r="F22" s="28">
        <v>1550.4</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4.1</v>
      </c>
      <c r="IB22" s="62" t="s">
        <v>55</v>
      </c>
      <c r="IC22" s="34"/>
      <c r="ID22" s="34">
        <v>30</v>
      </c>
      <c r="IE22" s="34" t="s">
        <v>85</v>
      </c>
      <c r="IF22" s="35"/>
      <c r="IG22" s="35"/>
      <c r="IH22" s="35"/>
      <c r="II22" s="35"/>
    </row>
    <row r="23" spans="1:243" s="33" customFormat="1" ht="47.25">
      <c r="A23" s="78">
        <v>5</v>
      </c>
      <c r="B23" s="80" t="s">
        <v>56</v>
      </c>
      <c r="C23" s="77"/>
      <c r="D23" s="64">
        <v>12</v>
      </c>
      <c r="E23" s="65" t="s">
        <v>85</v>
      </c>
      <c r="F23" s="28">
        <v>86</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5</v>
      </c>
      <c r="IB23" s="62" t="s">
        <v>56</v>
      </c>
      <c r="IC23" s="34"/>
      <c r="ID23" s="34">
        <v>12</v>
      </c>
      <c r="IE23" s="34" t="s">
        <v>85</v>
      </c>
      <c r="IF23" s="35"/>
      <c r="IG23" s="35"/>
      <c r="IH23" s="35"/>
      <c r="II23" s="35"/>
    </row>
    <row r="24" spans="1:243" s="33" customFormat="1" ht="63">
      <c r="A24" s="78">
        <v>6</v>
      </c>
      <c r="B24" s="80" t="s">
        <v>57</v>
      </c>
      <c r="C24" s="77"/>
      <c r="D24" s="64"/>
      <c r="E24" s="65"/>
      <c r="F24" s="28"/>
      <c r="G24" s="36"/>
      <c r="H24" s="36"/>
      <c r="I24" s="29"/>
      <c r="J24" s="30"/>
      <c r="K24" s="31"/>
      <c r="L24" s="31"/>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c r="BB24" s="68"/>
      <c r="BC24" s="67"/>
      <c r="IA24" s="34">
        <v>6</v>
      </c>
      <c r="IB24" s="62" t="s">
        <v>57</v>
      </c>
      <c r="IC24" s="34"/>
      <c r="ID24" s="34"/>
      <c r="IE24" s="34"/>
      <c r="IF24" s="35"/>
      <c r="IG24" s="35"/>
      <c r="IH24" s="35"/>
      <c r="II24" s="35"/>
    </row>
    <row r="25" spans="1:243" s="33" customFormat="1" ht="21" customHeight="1">
      <c r="A25" s="78">
        <v>6.1</v>
      </c>
      <c r="B25" s="80" t="s">
        <v>58</v>
      </c>
      <c r="C25" s="77"/>
      <c r="D25" s="64">
        <v>3</v>
      </c>
      <c r="E25" s="65" t="s">
        <v>46</v>
      </c>
      <c r="F25" s="28">
        <v>491.2</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6.1</v>
      </c>
      <c r="IB25" s="62" t="s">
        <v>58</v>
      </c>
      <c r="IC25" s="34"/>
      <c r="ID25" s="34">
        <v>3</v>
      </c>
      <c r="IE25" s="34" t="s">
        <v>46</v>
      </c>
      <c r="IF25" s="35"/>
      <c r="IG25" s="35"/>
      <c r="IH25" s="35"/>
      <c r="II25" s="35"/>
    </row>
    <row r="26" spans="1:243" s="33" customFormat="1" ht="17.25" customHeight="1">
      <c r="A26" s="78">
        <v>6.2</v>
      </c>
      <c r="B26" s="80" t="s">
        <v>59</v>
      </c>
      <c r="C26" s="77"/>
      <c r="D26" s="64">
        <v>2</v>
      </c>
      <c r="E26" s="65" t="s">
        <v>46</v>
      </c>
      <c r="F26" s="28">
        <v>564.7</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6.2</v>
      </c>
      <c r="IB26" s="62" t="s">
        <v>59</v>
      </c>
      <c r="IC26" s="34"/>
      <c r="ID26" s="34">
        <v>2</v>
      </c>
      <c r="IE26" s="34" t="s">
        <v>46</v>
      </c>
      <c r="IF26" s="35"/>
      <c r="IG26" s="35"/>
      <c r="IH26" s="35"/>
      <c r="II26" s="35"/>
    </row>
    <row r="27" spans="1:243" s="33" customFormat="1" ht="20.25" customHeight="1">
      <c r="A27" s="78">
        <v>6.3</v>
      </c>
      <c r="B27" s="80" t="s">
        <v>60</v>
      </c>
      <c r="C27" s="77"/>
      <c r="D27" s="64">
        <v>9</v>
      </c>
      <c r="E27" s="65" t="s">
        <v>46</v>
      </c>
      <c r="F27" s="28">
        <v>535.2</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6.3</v>
      </c>
      <c r="IB27" s="62" t="s">
        <v>60</v>
      </c>
      <c r="IC27" s="34"/>
      <c r="ID27" s="34">
        <v>9</v>
      </c>
      <c r="IE27" s="34" t="s">
        <v>46</v>
      </c>
      <c r="IF27" s="35"/>
      <c r="IG27" s="35"/>
      <c r="IH27" s="35"/>
      <c r="II27" s="35"/>
    </row>
    <row r="28" spans="1:243" s="33" customFormat="1" ht="18.75" customHeight="1">
      <c r="A28" s="78">
        <v>6.4</v>
      </c>
      <c r="B28" s="80" t="s">
        <v>61</v>
      </c>
      <c r="C28" s="77"/>
      <c r="D28" s="64">
        <v>20</v>
      </c>
      <c r="E28" s="65" t="s">
        <v>46</v>
      </c>
      <c r="F28" s="28">
        <v>680.7</v>
      </c>
      <c r="G28" s="36"/>
      <c r="H28" s="36"/>
      <c r="I28" s="29" t="s">
        <v>33</v>
      </c>
      <c r="J28" s="30">
        <f>IF(I28="Less(-)",-1,1)</f>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6.4</v>
      </c>
      <c r="IB28" s="62" t="s">
        <v>61</v>
      </c>
      <c r="IC28" s="34"/>
      <c r="ID28" s="34">
        <v>20</v>
      </c>
      <c r="IE28" s="34" t="s">
        <v>46</v>
      </c>
      <c r="IF28" s="35"/>
      <c r="IG28" s="35"/>
      <c r="IH28" s="35"/>
      <c r="II28" s="35"/>
    </row>
    <row r="29" spans="1:243" s="33" customFormat="1" ht="63">
      <c r="A29" s="78">
        <v>7</v>
      </c>
      <c r="B29" s="80" t="s">
        <v>62</v>
      </c>
      <c r="C29" s="77"/>
      <c r="D29" s="64"/>
      <c r="E29" s="65"/>
      <c r="F29" s="28"/>
      <c r="G29" s="36"/>
      <c r="H29" s="36"/>
      <c r="I29" s="29"/>
      <c r="J29" s="30"/>
      <c r="K29" s="31"/>
      <c r="L29" s="31"/>
      <c r="M29" s="65"/>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c r="BB29" s="68"/>
      <c r="BC29" s="67"/>
      <c r="IA29" s="34">
        <v>7</v>
      </c>
      <c r="IB29" s="62" t="s">
        <v>62</v>
      </c>
      <c r="IC29" s="34"/>
      <c r="ID29" s="34"/>
      <c r="IE29" s="34"/>
      <c r="IF29" s="35"/>
      <c r="IG29" s="35"/>
      <c r="IH29" s="35"/>
      <c r="II29" s="35"/>
    </row>
    <row r="30" spans="1:243" s="33" customFormat="1" ht="21" customHeight="1">
      <c r="A30" s="78">
        <v>7.1</v>
      </c>
      <c r="B30" s="80" t="s">
        <v>63</v>
      </c>
      <c r="C30" s="77"/>
      <c r="D30" s="64">
        <v>49</v>
      </c>
      <c r="E30" s="65" t="s">
        <v>46</v>
      </c>
      <c r="F30" s="28">
        <v>257.4</v>
      </c>
      <c r="G30" s="36"/>
      <c r="H30" s="36"/>
      <c r="I30" s="29" t="s">
        <v>33</v>
      </c>
      <c r="J30" s="30">
        <f>IF(I30="Less(-)",-1,1)</f>
        <v>1</v>
      </c>
      <c r="K30" s="31" t="s">
        <v>34</v>
      </c>
      <c r="L30" s="31" t="s">
        <v>4</v>
      </c>
      <c r="M30" s="79"/>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total_amount_ba($B$2,$D$2,D30,F30,J30,K30,M30)</f>
        <v>0</v>
      </c>
      <c r="BB30" s="68">
        <f>BA30+SUM(N30:AZ30)</f>
        <v>0</v>
      </c>
      <c r="BC30" s="67" t="str">
        <f>SpellNumber(L30,BB30)</f>
        <v>INR Zero Only</v>
      </c>
      <c r="IA30" s="34">
        <v>7.1</v>
      </c>
      <c r="IB30" s="62" t="s">
        <v>63</v>
      </c>
      <c r="IC30" s="34"/>
      <c r="ID30" s="34">
        <v>49</v>
      </c>
      <c r="IE30" s="34" t="s">
        <v>46</v>
      </c>
      <c r="IF30" s="35"/>
      <c r="IG30" s="35"/>
      <c r="IH30" s="35"/>
      <c r="II30" s="35"/>
    </row>
    <row r="31" spans="1:243" s="33" customFormat="1" ht="20.25" customHeight="1">
      <c r="A31" s="78">
        <v>7.2</v>
      </c>
      <c r="B31" s="80" t="s">
        <v>64</v>
      </c>
      <c r="C31" s="77"/>
      <c r="D31" s="64">
        <v>49</v>
      </c>
      <c r="E31" s="65" t="s">
        <v>46</v>
      </c>
      <c r="F31" s="28">
        <v>356</v>
      </c>
      <c r="G31" s="36"/>
      <c r="H31" s="36"/>
      <c r="I31" s="29" t="s">
        <v>33</v>
      </c>
      <c r="J31" s="30">
        <f>IF(I31="Less(-)",-1,1)</f>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total_amount_ba($B$2,$D$2,D31,F31,J31,K31,M31)</f>
        <v>0</v>
      </c>
      <c r="BB31" s="68">
        <f>BA31+SUM(N31:AZ31)</f>
        <v>0</v>
      </c>
      <c r="BC31" s="67" t="str">
        <f>SpellNumber(L31,BB31)</f>
        <v>INR Zero Only</v>
      </c>
      <c r="IA31" s="34">
        <v>7.2</v>
      </c>
      <c r="IB31" s="62" t="s">
        <v>64</v>
      </c>
      <c r="IC31" s="34"/>
      <c r="ID31" s="34">
        <v>49</v>
      </c>
      <c r="IE31" s="34" t="s">
        <v>46</v>
      </c>
      <c r="IF31" s="35"/>
      <c r="IG31" s="35"/>
      <c r="IH31" s="35"/>
      <c r="II31" s="35"/>
    </row>
    <row r="32" spans="1:243" s="33" customFormat="1" ht="21" customHeight="1">
      <c r="A32" s="78">
        <v>7.3</v>
      </c>
      <c r="B32" s="80" t="s">
        <v>65</v>
      </c>
      <c r="C32" s="77"/>
      <c r="D32" s="64">
        <v>9</v>
      </c>
      <c r="E32" s="65" t="s">
        <v>46</v>
      </c>
      <c r="F32" s="28">
        <v>165.87</v>
      </c>
      <c r="G32" s="36"/>
      <c r="H32" s="36"/>
      <c r="I32" s="29" t="s">
        <v>33</v>
      </c>
      <c r="J32" s="30">
        <f>IF(I32="Less(-)",-1,1)</f>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total_amount_ba($B$2,$D$2,D32,F32,J32,K32,M32)</f>
        <v>0</v>
      </c>
      <c r="BB32" s="68">
        <f>BA32+SUM(N32:AZ32)</f>
        <v>0</v>
      </c>
      <c r="BC32" s="67" t="str">
        <f>SpellNumber(L32,BB32)</f>
        <v>INR Zero Only</v>
      </c>
      <c r="IA32" s="34">
        <v>7.3</v>
      </c>
      <c r="IB32" s="62" t="s">
        <v>65</v>
      </c>
      <c r="IC32" s="34"/>
      <c r="ID32" s="34">
        <v>9</v>
      </c>
      <c r="IE32" s="34" t="s">
        <v>46</v>
      </c>
      <c r="IF32" s="35"/>
      <c r="IG32" s="35"/>
      <c r="IH32" s="35"/>
      <c r="II32" s="35"/>
    </row>
    <row r="33" spans="1:243" s="33" customFormat="1" ht="19.5" customHeight="1">
      <c r="A33" s="78">
        <v>7.4</v>
      </c>
      <c r="B33" s="80" t="s">
        <v>66</v>
      </c>
      <c r="C33" s="77"/>
      <c r="D33" s="64">
        <v>9</v>
      </c>
      <c r="E33" s="65" t="s">
        <v>46</v>
      </c>
      <c r="F33" s="28">
        <v>209.47</v>
      </c>
      <c r="G33" s="36"/>
      <c r="H33" s="36"/>
      <c r="I33" s="29" t="s">
        <v>33</v>
      </c>
      <c r="J33" s="30">
        <f>IF(I33="Less(-)",-1,1)</f>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total_amount_ba($B$2,$D$2,D33,F33,J33,K33,M33)</f>
        <v>0</v>
      </c>
      <c r="BB33" s="68">
        <f>BA33+SUM(N33:AZ33)</f>
        <v>0</v>
      </c>
      <c r="BC33" s="67" t="str">
        <f>SpellNumber(L33,BB33)</f>
        <v>INR Zero Only</v>
      </c>
      <c r="IA33" s="34">
        <v>7.4</v>
      </c>
      <c r="IB33" s="62" t="s">
        <v>66</v>
      </c>
      <c r="IC33" s="34"/>
      <c r="ID33" s="34">
        <v>9</v>
      </c>
      <c r="IE33" s="34" t="s">
        <v>46</v>
      </c>
      <c r="IF33" s="35"/>
      <c r="IG33" s="35"/>
      <c r="IH33" s="35"/>
      <c r="II33" s="35"/>
    </row>
    <row r="34" spans="1:243" s="33" customFormat="1" ht="47.25">
      <c r="A34" s="78">
        <v>8</v>
      </c>
      <c r="B34" s="80" t="s">
        <v>67</v>
      </c>
      <c r="C34" s="77"/>
      <c r="D34" s="64"/>
      <c r="E34" s="65"/>
      <c r="F34" s="28"/>
      <c r="G34" s="36"/>
      <c r="H34" s="36"/>
      <c r="I34" s="29"/>
      <c r="J34" s="30"/>
      <c r="K34" s="31"/>
      <c r="L34" s="31"/>
      <c r="M34" s="65"/>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c r="BB34" s="68"/>
      <c r="BC34" s="67"/>
      <c r="IA34" s="34">
        <v>8</v>
      </c>
      <c r="IB34" s="62" t="s">
        <v>67</v>
      </c>
      <c r="IC34" s="34"/>
      <c r="ID34" s="34"/>
      <c r="IE34" s="34"/>
      <c r="IF34" s="35"/>
      <c r="IG34" s="35"/>
      <c r="IH34" s="35"/>
      <c r="II34" s="35"/>
    </row>
    <row r="35" spans="1:243" s="33" customFormat="1" ht="21" customHeight="1">
      <c r="A35" s="78">
        <v>8.1</v>
      </c>
      <c r="B35" s="80" t="s">
        <v>68</v>
      </c>
      <c r="C35" s="77"/>
      <c r="D35" s="64">
        <v>1</v>
      </c>
      <c r="E35" s="65" t="s">
        <v>46</v>
      </c>
      <c r="F35" s="28">
        <v>416.9</v>
      </c>
      <c r="G35" s="36"/>
      <c r="H35" s="36"/>
      <c r="I35" s="29" t="s">
        <v>33</v>
      </c>
      <c r="J35" s="30">
        <f>IF(I35="Less(-)",-1,1)</f>
        <v>1</v>
      </c>
      <c r="K35" s="31" t="s">
        <v>34</v>
      </c>
      <c r="L35" s="31" t="s">
        <v>4</v>
      </c>
      <c r="M35" s="79"/>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total_amount_ba($B$2,$D$2,D35,F35,J35,K35,M35)</f>
        <v>0</v>
      </c>
      <c r="BB35" s="68">
        <f>BA35+SUM(N35:AZ35)</f>
        <v>0</v>
      </c>
      <c r="BC35" s="67" t="str">
        <f>SpellNumber(L35,BB35)</f>
        <v>INR Zero Only</v>
      </c>
      <c r="IA35" s="34">
        <v>8.1</v>
      </c>
      <c r="IB35" s="62" t="s">
        <v>68</v>
      </c>
      <c r="IC35" s="34"/>
      <c r="ID35" s="34">
        <v>1</v>
      </c>
      <c r="IE35" s="34" t="s">
        <v>46</v>
      </c>
      <c r="IF35" s="35"/>
      <c r="IG35" s="35"/>
      <c r="IH35" s="35"/>
      <c r="II35" s="35"/>
    </row>
    <row r="36" spans="1:243" s="33" customFormat="1" ht="21" customHeight="1">
      <c r="A36" s="78">
        <v>9</v>
      </c>
      <c r="B36" s="80" t="s">
        <v>69</v>
      </c>
      <c r="C36" s="77"/>
      <c r="D36" s="64">
        <v>1</v>
      </c>
      <c r="E36" s="65" t="s">
        <v>46</v>
      </c>
      <c r="F36" s="28">
        <v>286.4</v>
      </c>
      <c r="G36" s="36"/>
      <c r="H36" s="36"/>
      <c r="I36" s="29" t="s">
        <v>33</v>
      </c>
      <c r="J36" s="30">
        <f>IF(I36="Less(-)",-1,1)</f>
        <v>1</v>
      </c>
      <c r="K36" s="31" t="s">
        <v>34</v>
      </c>
      <c r="L36" s="31" t="s">
        <v>4</v>
      </c>
      <c r="M36" s="79"/>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total_amount_ba($B$2,$D$2,D36,F36,J36,K36,M36)</f>
        <v>0</v>
      </c>
      <c r="BB36" s="68">
        <f>BA36+SUM(N36:AZ36)</f>
        <v>0</v>
      </c>
      <c r="BC36" s="67" t="str">
        <f>SpellNumber(L36,BB36)</f>
        <v>INR Zero Only</v>
      </c>
      <c r="IA36" s="34">
        <v>9</v>
      </c>
      <c r="IB36" s="62" t="s">
        <v>69</v>
      </c>
      <c r="IC36" s="34"/>
      <c r="ID36" s="34">
        <v>1</v>
      </c>
      <c r="IE36" s="34" t="s">
        <v>46</v>
      </c>
      <c r="IF36" s="35"/>
      <c r="IG36" s="35"/>
      <c r="IH36" s="35"/>
      <c r="II36" s="35"/>
    </row>
    <row r="37" spans="1:243" s="33" customFormat="1" ht="94.5">
      <c r="A37" s="78">
        <v>10</v>
      </c>
      <c r="B37" s="80" t="s">
        <v>70</v>
      </c>
      <c r="C37" s="77"/>
      <c r="D37" s="64"/>
      <c r="E37" s="65"/>
      <c r="F37" s="28"/>
      <c r="G37" s="36"/>
      <c r="H37" s="36"/>
      <c r="I37" s="29"/>
      <c r="J37" s="30"/>
      <c r="K37" s="31"/>
      <c r="L37" s="31"/>
      <c r="M37" s="65"/>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c r="BB37" s="68"/>
      <c r="BC37" s="67"/>
      <c r="IA37" s="34">
        <v>10</v>
      </c>
      <c r="IB37" s="62" t="s">
        <v>70</v>
      </c>
      <c r="IC37" s="34"/>
      <c r="ID37" s="34"/>
      <c r="IE37" s="34"/>
      <c r="IF37" s="35"/>
      <c r="IG37" s="35"/>
      <c r="IH37" s="35"/>
      <c r="II37" s="35"/>
    </row>
    <row r="38" spans="1:243" s="33" customFormat="1" ht="21" customHeight="1">
      <c r="A38" s="78">
        <v>10.1</v>
      </c>
      <c r="B38" s="80" t="s">
        <v>71</v>
      </c>
      <c r="C38" s="77"/>
      <c r="D38" s="64">
        <v>24</v>
      </c>
      <c r="E38" s="65" t="s">
        <v>46</v>
      </c>
      <c r="F38" s="28">
        <v>272.2</v>
      </c>
      <c r="G38" s="36"/>
      <c r="H38" s="36"/>
      <c r="I38" s="29" t="s">
        <v>33</v>
      </c>
      <c r="J38" s="30">
        <f>IF(I38="Less(-)",-1,1)</f>
        <v>1</v>
      </c>
      <c r="K38" s="31" t="s">
        <v>34</v>
      </c>
      <c r="L38" s="31" t="s">
        <v>4</v>
      </c>
      <c r="M38" s="79"/>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total_amount_ba($B$2,$D$2,D38,F38,J38,K38,M38)</f>
        <v>0</v>
      </c>
      <c r="BB38" s="68">
        <f>BA38+SUM(N38:AZ38)</f>
        <v>0</v>
      </c>
      <c r="BC38" s="67" t="str">
        <f>SpellNumber(L38,BB38)</f>
        <v>INR Zero Only</v>
      </c>
      <c r="IA38" s="34">
        <v>10.1</v>
      </c>
      <c r="IB38" s="62" t="s">
        <v>71</v>
      </c>
      <c r="IC38" s="34"/>
      <c r="ID38" s="34">
        <v>24</v>
      </c>
      <c r="IE38" s="34" t="s">
        <v>46</v>
      </c>
      <c r="IF38" s="35"/>
      <c r="IG38" s="35"/>
      <c r="IH38" s="35"/>
      <c r="II38" s="35"/>
    </row>
    <row r="39" spans="1:243" s="33" customFormat="1" ht="78.75">
      <c r="A39" s="78">
        <v>11</v>
      </c>
      <c r="B39" s="80" t="s">
        <v>72</v>
      </c>
      <c r="C39" s="77"/>
      <c r="D39" s="64"/>
      <c r="E39" s="65"/>
      <c r="F39" s="28"/>
      <c r="G39" s="36"/>
      <c r="H39" s="36"/>
      <c r="I39" s="29"/>
      <c r="J39" s="30"/>
      <c r="K39" s="31"/>
      <c r="L39" s="31"/>
      <c r="M39" s="65"/>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c r="BB39" s="68"/>
      <c r="BC39" s="67"/>
      <c r="IA39" s="34">
        <v>11</v>
      </c>
      <c r="IB39" s="62" t="s">
        <v>72</v>
      </c>
      <c r="IC39" s="34"/>
      <c r="ID39" s="34"/>
      <c r="IE39" s="34"/>
      <c r="IF39" s="35"/>
      <c r="IG39" s="35"/>
      <c r="IH39" s="35"/>
      <c r="II39" s="35"/>
    </row>
    <row r="40" spans="1:243" s="33" customFormat="1" ht="21" customHeight="1">
      <c r="A40" s="78">
        <v>11.1</v>
      </c>
      <c r="B40" s="80" t="s">
        <v>73</v>
      </c>
      <c r="C40" s="77"/>
      <c r="D40" s="64">
        <v>1</v>
      </c>
      <c r="E40" s="65" t="s">
        <v>46</v>
      </c>
      <c r="F40" s="28">
        <v>3389.8</v>
      </c>
      <c r="G40" s="36"/>
      <c r="H40" s="36"/>
      <c r="I40" s="29" t="s">
        <v>33</v>
      </c>
      <c r="J40" s="30">
        <f>IF(I40="Less(-)",-1,1)</f>
        <v>1</v>
      </c>
      <c r="K40" s="31" t="s">
        <v>34</v>
      </c>
      <c r="L40" s="31" t="s">
        <v>4</v>
      </c>
      <c r="M40" s="79"/>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total_amount_ba($B$2,$D$2,D40,F40,J40,K40,M40)</f>
        <v>0</v>
      </c>
      <c r="BB40" s="68">
        <f>BA40+SUM(N40:AZ40)</f>
        <v>0</v>
      </c>
      <c r="BC40" s="67" t="str">
        <f>SpellNumber(L40,BB40)</f>
        <v>INR Zero Only</v>
      </c>
      <c r="IA40" s="34">
        <v>11.1</v>
      </c>
      <c r="IB40" s="62" t="s">
        <v>73</v>
      </c>
      <c r="IC40" s="34"/>
      <c r="ID40" s="34">
        <v>1</v>
      </c>
      <c r="IE40" s="34" t="s">
        <v>46</v>
      </c>
      <c r="IF40" s="35"/>
      <c r="IG40" s="35"/>
      <c r="IH40" s="35"/>
      <c r="II40" s="35"/>
    </row>
    <row r="41" spans="1:243" s="33" customFormat="1" ht="78.75">
      <c r="A41" s="78">
        <v>12</v>
      </c>
      <c r="B41" s="80" t="s">
        <v>74</v>
      </c>
      <c r="C41" s="77"/>
      <c r="D41" s="64"/>
      <c r="E41" s="65"/>
      <c r="F41" s="28"/>
      <c r="G41" s="36"/>
      <c r="H41" s="36"/>
      <c r="I41" s="29"/>
      <c r="J41" s="30"/>
      <c r="K41" s="31"/>
      <c r="L41" s="31"/>
      <c r="M41" s="65"/>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c r="BB41" s="68"/>
      <c r="BC41" s="67"/>
      <c r="IA41" s="34">
        <v>12</v>
      </c>
      <c r="IB41" s="62" t="s">
        <v>74</v>
      </c>
      <c r="IC41" s="34"/>
      <c r="ID41" s="34"/>
      <c r="IE41" s="34"/>
      <c r="IF41" s="35"/>
      <c r="IG41" s="35"/>
      <c r="IH41" s="35"/>
      <c r="II41" s="35"/>
    </row>
    <row r="42" spans="1:243" s="33" customFormat="1" ht="21" customHeight="1">
      <c r="A42" s="78">
        <v>12.1</v>
      </c>
      <c r="B42" s="80" t="s">
        <v>75</v>
      </c>
      <c r="C42" s="77"/>
      <c r="D42" s="64">
        <v>1</v>
      </c>
      <c r="E42" s="65" t="s">
        <v>46</v>
      </c>
      <c r="F42" s="28">
        <v>1631.2</v>
      </c>
      <c r="G42" s="36"/>
      <c r="H42" s="36"/>
      <c r="I42" s="29" t="s">
        <v>33</v>
      </c>
      <c r="J42" s="30">
        <f>IF(I42="Less(-)",-1,1)</f>
        <v>1</v>
      </c>
      <c r="K42" s="31" t="s">
        <v>34</v>
      </c>
      <c r="L42" s="31" t="s">
        <v>4</v>
      </c>
      <c r="M42" s="79"/>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8">
        <f>total_amount_ba($B$2,$D$2,D42,F42,J42,K42,M42)</f>
        <v>0</v>
      </c>
      <c r="BB42" s="68">
        <f>BA42+SUM(N42:AZ42)</f>
        <v>0</v>
      </c>
      <c r="BC42" s="67" t="str">
        <f>SpellNumber(L42,BB42)</f>
        <v>INR Zero Only</v>
      </c>
      <c r="IA42" s="34">
        <v>12.1</v>
      </c>
      <c r="IB42" s="62" t="s">
        <v>75</v>
      </c>
      <c r="IC42" s="34"/>
      <c r="ID42" s="34">
        <v>1</v>
      </c>
      <c r="IE42" s="34" t="s">
        <v>46</v>
      </c>
      <c r="IF42" s="35"/>
      <c r="IG42" s="35"/>
      <c r="IH42" s="35"/>
      <c r="II42" s="35"/>
    </row>
    <row r="43" spans="1:243" s="33" customFormat="1" ht="47.25">
      <c r="A43" s="78">
        <v>13</v>
      </c>
      <c r="B43" s="80" t="s">
        <v>76</v>
      </c>
      <c r="C43" s="77"/>
      <c r="D43" s="64">
        <v>2</v>
      </c>
      <c r="E43" s="65" t="s">
        <v>46</v>
      </c>
      <c r="F43" s="28">
        <v>5336.6</v>
      </c>
      <c r="G43" s="36"/>
      <c r="H43" s="36"/>
      <c r="I43" s="29" t="s">
        <v>33</v>
      </c>
      <c r="J43" s="30">
        <f>IF(I43="Less(-)",-1,1)</f>
        <v>1</v>
      </c>
      <c r="K43" s="31" t="s">
        <v>34</v>
      </c>
      <c r="L43" s="31" t="s">
        <v>4</v>
      </c>
      <c r="M43" s="79"/>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f>total_amount_ba($B$2,$D$2,D43,F43,J43,K43,M43)</f>
        <v>0</v>
      </c>
      <c r="BB43" s="68">
        <f>BA43+SUM(N43:AZ43)</f>
        <v>0</v>
      </c>
      <c r="BC43" s="67" t="str">
        <f>SpellNumber(L43,BB43)</f>
        <v>INR Zero Only</v>
      </c>
      <c r="IA43" s="34">
        <v>13</v>
      </c>
      <c r="IB43" s="62" t="s">
        <v>76</v>
      </c>
      <c r="IC43" s="34"/>
      <c r="ID43" s="34">
        <v>2</v>
      </c>
      <c r="IE43" s="34" t="s">
        <v>46</v>
      </c>
      <c r="IF43" s="35"/>
      <c r="IG43" s="35"/>
      <c r="IH43" s="35"/>
      <c r="II43" s="35"/>
    </row>
    <row r="44" spans="1:243" s="33" customFormat="1" ht="240" customHeight="1">
      <c r="A44" s="78">
        <v>14</v>
      </c>
      <c r="B44" s="80" t="s">
        <v>77</v>
      </c>
      <c r="C44" s="77"/>
      <c r="D44" s="64">
        <v>1</v>
      </c>
      <c r="E44" s="65" t="s">
        <v>46</v>
      </c>
      <c r="F44" s="28">
        <v>7734.2</v>
      </c>
      <c r="G44" s="36"/>
      <c r="H44" s="36"/>
      <c r="I44" s="29" t="s">
        <v>33</v>
      </c>
      <c r="J44" s="30">
        <f>IF(I44="Less(-)",-1,1)</f>
        <v>1</v>
      </c>
      <c r="K44" s="31" t="s">
        <v>34</v>
      </c>
      <c r="L44" s="31" t="s">
        <v>4</v>
      </c>
      <c r="M44" s="79"/>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total_amount_ba($B$2,$D$2,D44,F44,J44,K44,M44)</f>
        <v>0</v>
      </c>
      <c r="BB44" s="68">
        <f>BA44+SUM(N44:AZ44)</f>
        <v>0</v>
      </c>
      <c r="BC44" s="67" t="str">
        <f>SpellNumber(L44,BB44)</f>
        <v>INR Zero Only</v>
      </c>
      <c r="IA44" s="34">
        <v>14</v>
      </c>
      <c r="IB44" s="62" t="s">
        <v>77</v>
      </c>
      <c r="IC44" s="34"/>
      <c r="ID44" s="34">
        <v>1</v>
      </c>
      <c r="IE44" s="34" t="s">
        <v>46</v>
      </c>
      <c r="IF44" s="35"/>
      <c r="IG44" s="35"/>
      <c r="IH44" s="35"/>
      <c r="II44" s="35"/>
    </row>
    <row r="45" spans="1:243" s="33" customFormat="1" ht="252">
      <c r="A45" s="78">
        <v>15</v>
      </c>
      <c r="B45" s="80" t="s">
        <v>78</v>
      </c>
      <c r="C45" s="77"/>
      <c r="D45" s="64">
        <v>1</v>
      </c>
      <c r="E45" s="65" t="s">
        <v>46</v>
      </c>
      <c r="F45" s="28">
        <v>11170</v>
      </c>
      <c r="G45" s="36"/>
      <c r="H45" s="36"/>
      <c r="I45" s="29" t="s">
        <v>33</v>
      </c>
      <c r="J45" s="30">
        <f>IF(I45="Less(-)",-1,1)</f>
        <v>1</v>
      </c>
      <c r="K45" s="31" t="s">
        <v>34</v>
      </c>
      <c r="L45" s="31" t="s">
        <v>4</v>
      </c>
      <c r="M45" s="79"/>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total_amount_ba($B$2,$D$2,D45,F45,J45,K45,M45)</f>
        <v>0</v>
      </c>
      <c r="BB45" s="68">
        <f>BA45+SUM(N45:AZ45)</f>
        <v>0</v>
      </c>
      <c r="BC45" s="67" t="str">
        <f>SpellNumber(L45,BB45)</f>
        <v>INR Zero Only</v>
      </c>
      <c r="IA45" s="34">
        <v>15</v>
      </c>
      <c r="IB45" s="62" t="s">
        <v>78</v>
      </c>
      <c r="IC45" s="34"/>
      <c r="ID45" s="34">
        <v>1</v>
      </c>
      <c r="IE45" s="34" t="s">
        <v>46</v>
      </c>
      <c r="IF45" s="35"/>
      <c r="IG45" s="35"/>
      <c r="IH45" s="35"/>
      <c r="II45" s="35"/>
    </row>
    <row r="46" spans="1:243" s="33" customFormat="1" ht="47.25">
      <c r="A46" s="78">
        <v>16</v>
      </c>
      <c r="B46" s="80" t="s">
        <v>79</v>
      </c>
      <c r="C46" s="77"/>
      <c r="D46" s="64">
        <v>17</v>
      </c>
      <c r="E46" s="65" t="s">
        <v>86</v>
      </c>
      <c r="F46" s="28">
        <v>771.9</v>
      </c>
      <c r="G46" s="36"/>
      <c r="H46" s="36"/>
      <c r="I46" s="29" t="s">
        <v>33</v>
      </c>
      <c r="J46" s="30">
        <f>IF(I46="Less(-)",-1,1)</f>
        <v>1</v>
      </c>
      <c r="K46" s="31" t="s">
        <v>34</v>
      </c>
      <c r="L46" s="31" t="s">
        <v>4</v>
      </c>
      <c r="M46" s="79"/>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f>total_amount_ba($B$2,$D$2,D46,F46,J46,K46,M46)</f>
        <v>0</v>
      </c>
      <c r="BB46" s="68">
        <f>BA46+SUM(N46:AZ46)</f>
        <v>0</v>
      </c>
      <c r="BC46" s="67" t="str">
        <f>SpellNumber(L46,BB46)</f>
        <v>INR Zero Only</v>
      </c>
      <c r="IA46" s="34">
        <v>16</v>
      </c>
      <c r="IB46" s="62" t="s">
        <v>79</v>
      </c>
      <c r="IC46" s="34"/>
      <c r="ID46" s="34">
        <v>17</v>
      </c>
      <c r="IE46" s="34" t="s">
        <v>86</v>
      </c>
      <c r="IF46" s="35"/>
      <c r="IG46" s="35"/>
      <c r="IH46" s="35"/>
      <c r="II46" s="35"/>
    </row>
    <row r="47" spans="1:243" s="33" customFormat="1" ht="78.75">
      <c r="A47" s="78">
        <v>17</v>
      </c>
      <c r="B47" s="80" t="s">
        <v>80</v>
      </c>
      <c r="C47" s="77"/>
      <c r="D47" s="64">
        <v>4</v>
      </c>
      <c r="E47" s="65" t="s">
        <v>86</v>
      </c>
      <c r="F47" s="28">
        <v>615.6</v>
      </c>
      <c r="G47" s="36"/>
      <c r="H47" s="36"/>
      <c r="I47" s="29" t="s">
        <v>33</v>
      </c>
      <c r="J47" s="30">
        <f>IF(I47="Less(-)",-1,1)</f>
        <v>1</v>
      </c>
      <c r="K47" s="31" t="s">
        <v>34</v>
      </c>
      <c r="L47" s="31" t="s">
        <v>4</v>
      </c>
      <c r="M47" s="79"/>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total_amount_ba($B$2,$D$2,D47,F47,J47,K47,M47)</f>
        <v>0</v>
      </c>
      <c r="BB47" s="68">
        <f>BA47+SUM(N47:AZ47)</f>
        <v>0</v>
      </c>
      <c r="BC47" s="67" t="str">
        <f>SpellNumber(L47,BB47)</f>
        <v>INR Zero Only</v>
      </c>
      <c r="IA47" s="34">
        <v>17</v>
      </c>
      <c r="IB47" s="62" t="s">
        <v>80</v>
      </c>
      <c r="IC47" s="34"/>
      <c r="ID47" s="34">
        <v>4</v>
      </c>
      <c r="IE47" s="34" t="s">
        <v>86</v>
      </c>
      <c r="IF47" s="35"/>
      <c r="IG47" s="35"/>
      <c r="IH47" s="35"/>
      <c r="II47" s="35"/>
    </row>
    <row r="48" spans="1:243" s="33" customFormat="1" ht="31.5">
      <c r="A48" s="78">
        <v>18</v>
      </c>
      <c r="B48" s="80" t="s">
        <v>81</v>
      </c>
      <c r="C48" s="77"/>
      <c r="D48" s="64"/>
      <c r="E48" s="65"/>
      <c r="F48" s="28"/>
      <c r="G48" s="36"/>
      <c r="H48" s="36"/>
      <c r="I48" s="29"/>
      <c r="J48" s="30"/>
      <c r="K48" s="31"/>
      <c r="L48" s="31"/>
      <c r="M48" s="65"/>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c r="BB48" s="68"/>
      <c r="BC48" s="67"/>
      <c r="IA48" s="34">
        <v>18</v>
      </c>
      <c r="IB48" s="62" t="s">
        <v>81</v>
      </c>
      <c r="IC48" s="34"/>
      <c r="ID48" s="34"/>
      <c r="IE48" s="34"/>
      <c r="IF48" s="35"/>
      <c r="IG48" s="35"/>
      <c r="IH48" s="35"/>
      <c r="II48" s="35"/>
    </row>
    <row r="49" spans="1:243" s="33" customFormat="1" ht="21" customHeight="1">
      <c r="A49" s="78">
        <v>18.1</v>
      </c>
      <c r="B49" s="80" t="s">
        <v>82</v>
      </c>
      <c r="C49" s="77"/>
      <c r="D49" s="64">
        <v>385</v>
      </c>
      <c r="E49" s="65" t="s">
        <v>85</v>
      </c>
      <c r="F49" s="28">
        <v>60.61</v>
      </c>
      <c r="G49" s="36"/>
      <c r="H49" s="36"/>
      <c r="I49" s="29" t="s">
        <v>33</v>
      </c>
      <c r="J49" s="30">
        <f>IF(I49="Less(-)",-1,1)</f>
        <v>1</v>
      </c>
      <c r="K49" s="31" t="s">
        <v>34</v>
      </c>
      <c r="L49" s="31" t="s">
        <v>4</v>
      </c>
      <c r="M49" s="79"/>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8">
        <f>total_amount_ba($B$2,$D$2,D49,F49,J49,K49,M49)</f>
        <v>0</v>
      </c>
      <c r="BB49" s="68">
        <f>BA49+SUM(N49:AZ49)</f>
        <v>0</v>
      </c>
      <c r="BC49" s="67" t="str">
        <f>SpellNumber(L49,BB49)</f>
        <v>INR Zero Only</v>
      </c>
      <c r="IA49" s="34">
        <v>18.1</v>
      </c>
      <c r="IB49" s="62" t="s">
        <v>82</v>
      </c>
      <c r="IC49" s="34"/>
      <c r="ID49" s="34">
        <v>385</v>
      </c>
      <c r="IE49" s="34" t="s">
        <v>85</v>
      </c>
      <c r="IF49" s="35"/>
      <c r="IG49" s="35"/>
      <c r="IH49" s="35"/>
      <c r="II49" s="35"/>
    </row>
    <row r="50" spans="1:243" s="33" customFormat="1" ht="63">
      <c r="A50" s="78">
        <v>19</v>
      </c>
      <c r="B50" s="80" t="s">
        <v>83</v>
      </c>
      <c r="C50" s="77"/>
      <c r="D50" s="64"/>
      <c r="E50" s="65"/>
      <c r="F50" s="28"/>
      <c r="G50" s="36"/>
      <c r="H50" s="36"/>
      <c r="I50" s="29"/>
      <c r="J50" s="30"/>
      <c r="K50" s="31"/>
      <c r="L50" s="31"/>
      <c r="M50" s="65"/>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c r="BB50" s="68"/>
      <c r="BC50" s="67"/>
      <c r="IA50" s="34">
        <v>19</v>
      </c>
      <c r="IB50" s="62" t="s">
        <v>83</v>
      </c>
      <c r="IC50" s="34"/>
      <c r="ID50" s="34"/>
      <c r="IE50" s="34"/>
      <c r="IF50" s="35"/>
      <c r="IG50" s="35"/>
      <c r="IH50" s="35"/>
      <c r="II50" s="35"/>
    </row>
    <row r="51" spans="1:243" s="33" customFormat="1" ht="15.75">
      <c r="A51" s="78">
        <v>19.1</v>
      </c>
      <c r="B51" s="80" t="s">
        <v>84</v>
      </c>
      <c r="C51" s="77"/>
      <c r="D51" s="64">
        <v>283</v>
      </c>
      <c r="E51" s="65" t="s">
        <v>85</v>
      </c>
      <c r="F51" s="28">
        <v>154.18</v>
      </c>
      <c r="G51" s="36"/>
      <c r="H51" s="36"/>
      <c r="I51" s="29" t="s">
        <v>33</v>
      </c>
      <c r="J51" s="30">
        <f>IF(I51="Less(-)",-1,1)</f>
        <v>1</v>
      </c>
      <c r="K51" s="31" t="s">
        <v>34</v>
      </c>
      <c r="L51" s="31" t="s">
        <v>4</v>
      </c>
      <c r="M51" s="79"/>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8">
        <f>total_amount_ba($B$2,$D$2,D51,F51,J51,K51,M51)</f>
        <v>0</v>
      </c>
      <c r="BB51" s="68">
        <f>BA51+SUM(N51:AZ51)</f>
        <v>0</v>
      </c>
      <c r="BC51" s="67" t="str">
        <f>SpellNumber(L51,BB51)</f>
        <v>INR Zero Only</v>
      </c>
      <c r="IA51" s="34">
        <v>19.1</v>
      </c>
      <c r="IB51" s="62" t="s">
        <v>84</v>
      </c>
      <c r="IC51" s="34"/>
      <c r="ID51" s="34">
        <v>283</v>
      </c>
      <c r="IE51" s="34" t="s">
        <v>85</v>
      </c>
      <c r="IF51" s="35"/>
      <c r="IG51" s="35"/>
      <c r="IH51" s="35"/>
      <c r="II51" s="35"/>
    </row>
    <row r="52" spans="1:243" s="33" customFormat="1" ht="33" customHeight="1">
      <c r="A52" s="71" t="s">
        <v>35</v>
      </c>
      <c r="B52" s="70"/>
      <c r="C52" s="42"/>
      <c r="D52" s="74"/>
      <c r="E52" s="43"/>
      <c r="F52" s="43"/>
      <c r="G52" s="43"/>
      <c r="H52" s="44"/>
      <c r="I52" s="44"/>
      <c r="J52" s="44"/>
      <c r="K52" s="44"/>
      <c r="L52" s="45"/>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69">
        <f>SUM(BA14:BA51)</f>
        <v>0</v>
      </c>
      <c r="BB52" s="69">
        <f>SUM(BB51:BB51)</f>
        <v>0</v>
      </c>
      <c r="BC52" s="67" t="str">
        <f>SpellNumber($E$2,BA52)</f>
        <v>INR Zero Only</v>
      </c>
      <c r="IA52" s="34"/>
      <c r="IB52" s="34"/>
      <c r="IC52" s="34"/>
      <c r="ID52" s="34"/>
      <c r="IE52" s="34"/>
      <c r="IF52" s="35"/>
      <c r="IG52" s="35"/>
      <c r="IH52" s="35"/>
      <c r="II52" s="35"/>
    </row>
    <row r="53" spans="1:243" s="55" customFormat="1" ht="39" customHeight="1" hidden="1">
      <c r="A53" s="47" t="s">
        <v>36</v>
      </c>
      <c r="B53" s="48"/>
      <c r="C53" s="49"/>
      <c r="D53" s="75"/>
      <c r="E53" s="60" t="s">
        <v>37</v>
      </c>
      <c r="F53" s="61"/>
      <c r="G53" s="50"/>
      <c r="H53" s="51"/>
      <c r="I53" s="51"/>
      <c r="J53" s="51"/>
      <c r="K53" s="52"/>
      <c r="L53" s="53"/>
      <c r="M53" s="54"/>
      <c r="O53" s="33"/>
      <c r="P53" s="33"/>
      <c r="Q53" s="33"/>
      <c r="R53" s="33"/>
      <c r="S53" s="33"/>
      <c r="BA53" s="56">
        <f>IF(ISBLANK(F53),0,IF(E53="Excess (+)",ROUND(BA52+(BA52*F53),2),IF(E53="Less (-)",ROUND(BA52+(BA52*F53*(-1)),2),0)))</f>
        <v>0</v>
      </c>
      <c r="BB53" s="57">
        <f>ROUND(BA53,0)</f>
        <v>0</v>
      </c>
      <c r="BC53" s="32" t="str">
        <f>SpellNumber(L53,BB53)</f>
        <v> Zero Only</v>
      </c>
      <c r="IA53" s="58"/>
      <c r="IB53" s="58"/>
      <c r="IC53" s="58"/>
      <c r="ID53" s="58"/>
      <c r="IE53" s="58"/>
      <c r="IF53" s="59"/>
      <c r="IG53" s="59"/>
      <c r="IH53" s="59"/>
      <c r="II53" s="59"/>
    </row>
    <row r="54" spans="1:243" s="55" customFormat="1" ht="51" customHeight="1">
      <c r="A54" s="71" t="s">
        <v>38</v>
      </c>
      <c r="B54" s="41"/>
      <c r="C54" s="83" t="str">
        <f>SpellNumber($E$2,BA52)</f>
        <v>INR Zero Only</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IA54" s="58"/>
      <c r="IB54" s="58"/>
      <c r="IC54" s="58"/>
      <c r="ID54" s="58"/>
      <c r="IE54" s="58"/>
      <c r="IF54" s="59"/>
      <c r="IG54" s="59"/>
      <c r="IH54" s="59"/>
      <c r="II54" s="59"/>
    </row>
  </sheetData>
  <sheetProtection password="F5B2" sheet="1"/>
  <mergeCells count="8">
    <mergeCell ref="A9:BC9"/>
    <mergeCell ref="C54:BC54"/>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5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list" allowBlank="1" showInputMessage="1" showErrorMessage="1" sqref="L13 L14 L15 L16 L17 L18 L19 L20 L21 L22 L23 L24 L25 L26 L27 L28 L29 L30 L31 L32 L33 L34 L35 L36 L37 L38 L39 L40 L41 L42 L43 L44 L45 L46 L47 L48 L49 L51 L50">
      <formula1>"INR"</formula1>
    </dataValidation>
    <dataValidation type="list" allowBlank="1" showErrorMessage="1" sqref="K13:K5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51">
      <formula1>0</formula1>
      <formula2>999999999999999</formula2>
    </dataValidation>
    <dataValidation allowBlank="1" showInputMessage="1" showErrorMessage="1" promptTitle="Units" prompt="Please enter Units in text" sqref="E13:E51"/>
    <dataValidation type="decimal" allowBlank="1" showInputMessage="1" showErrorMessage="1" promptTitle="Rate Entry" prompt="Please enter the Basic Price in Rupees for this item. " errorTitle="Invaid Entry" error="Only Numeric Values are allowed. " sqref="G13:H51">
      <formula1>0</formula1>
      <formula2>999999999999999</formula2>
    </dataValidation>
    <dataValidation allowBlank="1" showInputMessage="1" showErrorMessage="1" promptTitle="Itemcode/Make" prompt="Please enter text" sqref="C13:C51">
      <formula1>0</formula1>
      <formula2>0</formula2>
    </dataValidation>
    <dataValidation type="decimal" allowBlank="1" showInputMessage="1" showErrorMessage="1" promptTitle="Quantity" prompt="Please enter the Quantity for this item. " errorTitle="Invalid Entry" error="Only Numeric Values are allowed. " sqref="D13:D51 F13:F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1">
      <formula1>0</formula1>
      <formula2>999999999999999</formula2>
    </dataValidation>
    <dataValidation type="list" showErrorMessage="1" sqref="I13:I51">
      <formula1>"Excess(+),Less(-)"</formula1>
      <formula2>0</formula2>
    </dataValidation>
    <dataValidation allowBlank="1" showInputMessage="1" showErrorMessage="1" promptTitle="Addition / Deduction" prompt="Please Choose the correct One" sqref="J13:J51">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2023-02-21T05:37:37Z</cp:lastPrinted>
  <dcterms:created xsi:type="dcterms:W3CDTF">2009-01-30T06:42:42Z</dcterms:created>
  <dcterms:modified xsi:type="dcterms:W3CDTF">2023-07-27T06:33:02Z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