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<sst xmlns="http://schemas.openxmlformats.org/spreadsheetml/2006/main" count="167" uniqueCount="64">
  <si>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</si>
  <si>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</si>
  <si>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</si>
  <si>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</si>
  <si>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</si>
  <si>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</si>
  <si>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</si>
  <si>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</si>
  <si>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</si>
  <si>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</si>
  <si>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</si>
  <si>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</si>
  <si>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</si>
  <si>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</si>
  <si>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</si>
  <si>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</si>
  <si>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</si>
  <si>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</si>
  <si>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</si>
  <si>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</si>
  <si>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</si>
  <si>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</si>
  <si>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</si>
  <si>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</si>
  <si>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</si>
  <si>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</si>
  <si>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</si>
  <si>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</si>
  <si>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</si>
  <si>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</si>
  <si>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</si>
  <si>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</si>
  <si>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</si>
  <si>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</si>
  <si>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</si>
  <si>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</si>
  <si>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</si>
  <si>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</si>
  <si>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</si>
  <si>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</si>
  <si>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</si>
  <si>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</si>
  <si>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</si>
  <si>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</si>
  <si>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</si>
  <si>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</si>
  <si>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Supply of one number XLPE power cable of 1.1 kV grade of following size as required.</t>
  </si>
  <si>
    <t>63 mm dia (OD-63 mm &amp; ID-51 mm nominal)</t>
  </si>
  <si>
    <t>Laying of one number PVC insulated and PVC sheathed / XLPE power cable of 1.1 kV grade size upto 35sqmm in the existing RCC/ HUME/ METAL/HDPE pipe as required.</t>
  </si>
  <si>
    <t>Metre</t>
  </si>
  <si>
    <t>4C x 6 sqmm Aluminium armoured cable</t>
  </si>
  <si>
    <t>Name of Work: External lighting at Director’s House in IISERTVM campus, Thiruvananthapuram</t>
  </si>
  <si>
    <t>Supply,installation, testing and commissioning of pre-wired LED column light fixture(as per the technical specification below) on RCC pole foundation as per pole manufacturer's recommendation including earth excavation, 6A DP 'C' Curve MCB, cable entry pipes, terminal block and looping, earthing etc.  complete as required and as directed by Engineer in charge.The pole foundation above the FFL should be nealty cemenet plastered with fine sand.
Technical specification:
System wattage: not less than 36W
System lumen: not less than 3800LUMEN 
Operatin voltage: 100-277V
Power factor: &gt;= 0.95
THD: &lt;=10%
CCT: 3000K
Paint: Factory Power coated grey or black
Height: &gt;= 3meter
Ingrees protection: IP65
Impact proctection: IK07
Surge protectiopn:6kV
Burning hours: 50,000hrs
Housing: Aluminium 
Diffuser: Translucent Polycarbonate diffuser
BIS marking: Required
Warranty: 24months
(Approved make: Havells Grandeur,Klite Column light, Philips signify lumec)</t>
  </si>
  <si>
    <t>Supplying and laying of following size DWC HDPE pipe ISI marked along with all accessories like socket, bend, couplers etc. conforming to IS 14930, Part II complete with fitting and cutting, jointing etc.direct in ground (75 cm below ground level) including excavation and refilling the trench but excluding sand cushioning and protective covering etc., complete as required.</t>
  </si>
  <si>
    <t>Supplying and making end termination with brass compression gland and aluminium lugs for following size of PVC insulated and PVC sheathed / XLPE aluminium conductor cable of 1.1kV grade as required.</t>
  </si>
  <si>
    <t xml:space="preserve">4C X 6 sq. mm </t>
  </si>
  <si>
    <t xml:space="preserve">Supplying and fixing SMC/FRP weather proof terminal box on surface/ recess on pole foudnation along with din rail complete with connections, testing and commissioning etc. as required. (Weather proof terminal box: Sintex Model No. GSJB-2014/Equivalent)
</t>
  </si>
  <si>
    <t>Supplying and fixing following rating items in the existing MCB DB complete with connections, testing and commissioning etc. as required</t>
  </si>
  <si>
    <t xml:space="preserve">25A, Residual current circuit breaker (RCCB), double pole, 240 V, having a sensitivity current 100 mA </t>
  </si>
  <si>
    <t>25A, 1NO-Modular contactor</t>
  </si>
  <si>
    <t>Supplying,installation,testing and commissioning of Astronomical time switch of following configuration to be mounted in feeder pillars / Lighting DBs for automatic switching On &amp; OFF of street lights at sun set &amp; sun rise or twilight(Auto ON, Auto OFF, Auto modes) with manual override facility with 12/24 hour display format with suitable battery and indication for relay status i/c programming at site complete as required.</t>
  </si>
  <si>
    <t>1 output per phase and suitable for single phase supply</t>
  </si>
  <si>
    <t>each</t>
  </si>
  <si>
    <t>metre</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</si>
</sst>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1">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style="thin"/>
      <right style="thin"/>
      <top style="thin"/>
      <bottom style="thin"/>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0">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59"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0"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1" xfId="60" applyNumberFormat="1" applyFont="1" applyFill="1" applyBorder="1" applyAlignment="1">
      <alignment horizontal="center" vertical="top" wrapText="1"/>
      <protection/>
    </xf>
    <xf numFmtId="180" fontId="5" fillId="0" borderId="12" xfId="58" applyNumberFormat="1" applyFont="1" applyFill="1" applyBorder="1" applyAlignment="1">
      <alignment horizontal="center" vertical="center"/>
      <protection/>
    </xf>
    <xf numFmtId="2" fontId="9" fillId="34" borderId="12" xfId="56" applyNumberFormat="1" applyFont="1" applyFill="1" applyBorder="1" applyAlignment="1" applyProtection="1">
      <alignment horizontal="right" vertical="center"/>
      <protection locked="0"/>
    </xf>
    <xf numFmtId="0" fontId="24" fillId="0" borderId="22" xfId="0" applyFont="1" applyFill="1" applyBorder="1" applyAlignment="1">
      <alignment horizontal="justify" vertical="top" wrapText="1"/>
    </xf>
    <xf numFmtId="2" fontId="5" fillId="0" borderId="12" xfId="58" applyNumberFormat="1" applyFont="1" applyFill="1" applyBorder="1" applyAlignment="1">
      <alignment horizontal="center" vertical="top"/>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3"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9"/>
  <sheetViews>
    <sheetView showGridLines="0" zoomScale="80" zoomScaleNormal="80" zoomScalePageLayoutView="0" workbookViewId="0" topLeftCell="A1">
      <selection activeCell="M13" sqref="M13"/>
    </sheetView>
  </sheetViews>
  <sheetFormatPr defaultColWidth="9.140625" defaultRowHeight="15"/>
  <cols>
    <col min="1" max="1" width="14.28125" style="1" customWidth="1"/>
    <col min="2" max="2" width="65.00390625" style="1" customWidth="1"/>
    <col min="3" max="3" width="10.140625" style="1" hidden="1" customWidth="1"/>
    <col min="4" max="4" width="14.57421875" style="76"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4" t="str">
        <f>B2&amp;" BoQ"</f>
        <v>Item Rate BoQ</v>
      </c>
      <c r="B1" s="84"/>
      <c r="C1" s="84"/>
      <c r="D1" s="84"/>
      <c r="E1" s="84"/>
      <c r="F1" s="84"/>
      <c r="G1" s="84"/>
      <c r="H1" s="84"/>
      <c r="I1" s="84"/>
      <c r="J1" s="84"/>
      <c r="K1" s="84"/>
      <c r="L1" s="84"/>
      <c r="O1" s="6"/>
      <c r="P1" s="6"/>
      <c r="Q1" s="7"/>
      <c r="IA1" s="8"/>
      <c r="IB1" s="8"/>
      <c r="IC1" s="8"/>
      <c r="ID1" s="8"/>
      <c r="IE1" s="8"/>
      <c r="IF1" s="7"/>
      <c r="IG1" s="7"/>
      <c r="IH1" s="7"/>
      <c r="II1" s="7"/>
    </row>
    <row r="2" spans="1:239" s="5" customFormat="1" ht="25.5" customHeight="1" hidden="1">
      <c r="A2" s="9" t="s">
        <v>0</v>
      </c>
      <c r="B2" s="9" t="s">
        <v>1</v>
      </c>
      <c r="C2" s="10" t="s">
        <v>2</v>
      </c>
      <c r="D2" s="72" t="s">
        <v>3</v>
      </c>
      <c r="E2" s="9" t="s">
        <v>4</v>
      </c>
      <c r="J2" s="11"/>
      <c r="K2" s="11"/>
      <c r="L2" s="11"/>
      <c r="O2" s="6"/>
      <c r="P2" s="6"/>
      <c r="Q2" s="7"/>
      <c r="IA2" s="8"/>
      <c r="IB2" s="8"/>
      <c r="IC2" s="8"/>
      <c r="ID2" s="8"/>
      <c r="IE2" s="8"/>
    </row>
    <row r="3" spans="1:243" s="5" customFormat="1" ht="30" customHeight="1" hidden="1">
      <c r="A3" s="5" t="s">
        <v>5</v>
      </c>
      <c r="C3" s="5" t="s">
        <v>6</v>
      </c>
      <c r="D3" s="73"/>
      <c r="IA3" s="8"/>
      <c r="IB3" s="8"/>
      <c r="IC3" s="8"/>
      <c r="ID3" s="8"/>
      <c r="IE3" s="8"/>
      <c r="IF3" s="7"/>
      <c r="IG3" s="7"/>
      <c r="IH3" s="7"/>
      <c r="II3" s="7"/>
    </row>
    <row r="4" spans="1:243" s="12" customFormat="1" ht="30.75" customHeight="1">
      <c r="A4" s="85" t="s">
        <v>45</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A4" s="13"/>
      <c r="IB4" s="13"/>
      <c r="IC4" s="13"/>
      <c r="ID4" s="13"/>
      <c r="IE4" s="13"/>
      <c r="IF4" s="14"/>
      <c r="IG4" s="14"/>
      <c r="IH4" s="14"/>
      <c r="II4" s="14"/>
    </row>
    <row r="5" spans="1:243" s="12" customFormat="1" ht="30.75" customHeight="1">
      <c r="A5" s="85" t="s">
        <v>51</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A5" s="13"/>
      <c r="IB5" s="13"/>
      <c r="IC5" s="13"/>
      <c r="ID5" s="13"/>
      <c r="IE5" s="13"/>
      <c r="IF5" s="14"/>
      <c r="IG5" s="14"/>
      <c r="IH5" s="14"/>
      <c r="II5" s="14"/>
    </row>
    <row r="6" spans="1:243" s="12" customFormat="1" ht="30.75" customHeight="1">
      <c r="A6" s="85" t="s">
        <v>43</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A6" s="13"/>
      <c r="IB6" s="13"/>
      <c r="IC6" s="13"/>
      <c r="ID6" s="13"/>
      <c r="IE6" s="13"/>
      <c r="IF6" s="14"/>
      <c r="IG6" s="14"/>
      <c r="IH6" s="14"/>
      <c r="II6" s="14"/>
    </row>
    <row r="7" spans="1:243" s="12" customFormat="1" ht="29.25" customHeight="1" hidden="1">
      <c r="A7" s="86" t="s">
        <v>7</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A7" s="13"/>
      <c r="IB7" s="13"/>
      <c r="IC7" s="13"/>
      <c r="ID7" s="13"/>
      <c r="IE7" s="13"/>
      <c r="IF7" s="14"/>
      <c r="IG7" s="14"/>
      <c r="IH7" s="14"/>
      <c r="II7" s="14"/>
    </row>
    <row r="8" spans="1:243" s="16" customFormat="1" ht="76.5" customHeight="1">
      <c r="A8" s="15" t="s">
        <v>40</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A8" s="17"/>
      <c r="IB8" s="17"/>
      <c r="IC8" s="17"/>
      <c r="ID8" s="17"/>
      <c r="IE8" s="17"/>
      <c r="IF8" s="18"/>
      <c r="IG8" s="18"/>
      <c r="IH8" s="18"/>
      <c r="II8" s="18"/>
    </row>
    <row r="9" spans="1:243" s="19" customFormat="1" ht="61.5" customHeight="1">
      <c r="A9" s="82" t="s">
        <v>8</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6"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409.5">
      <c r="A13" s="78">
        <v>1</v>
      </c>
      <c r="B13" s="80" t="s">
        <v>52</v>
      </c>
      <c r="C13" s="77"/>
      <c r="D13" s="64">
        <v>7</v>
      </c>
      <c r="E13" s="65" t="s">
        <v>62</v>
      </c>
      <c r="F13" s="81">
        <v>39370.9</v>
      </c>
      <c r="G13" s="36"/>
      <c r="H13" s="36"/>
      <c r="I13" s="29" t="s">
        <v>33</v>
      </c>
      <c r="J13" s="30">
        <f>IF(I13="Less(-)",-1,1)</f>
        <v>1</v>
      </c>
      <c r="K13" s="31" t="s">
        <v>34</v>
      </c>
      <c r="L13" s="31" t="s">
        <v>4</v>
      </c>
      <c r="M13" s="79"/>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8">
        <f>total_amount_ba($B$2,$D$2,D13,F13,J13,K13,M13)</f>
        <v>0</v>
      </c>
      <c r="BB13" s="68">
        <f>BA13+SUM(N13:AZ13)</f>
        <v>0</v>
      </c>
      <c r="BC13" s="67" t="str">
        <f>SpellNumber(L13,BB13)</f>
        <v>INR Zero Only</v>
      </c>
      <c r="IA13" s="34">
        <v>1</v>
      </c>
      <c r="IB13" s="62" t="s">
        <v>52</v>
      </c>
      <c r="IC13" s="34"/>
      <c r="ID13" s="34">
        <v>7</v>
      </c>
      <c r="IE13" s="34" t="s">
        <v>62</v>
      </c>
      <c r="IF13" s="35"/>
      <c r="IG13" s="35"/>
      <c r="IH13" s="35"/>
      <c r="II13" s="35"/>
    </row>
    <row r="14" spans="1:243" s="33" customFormat="1" ht="110.25">
      <c r="A14" s="78">
        <v>2</v>
      </c>
      <c r="B14" s="80" t="s">
        <v>53</v>
      </c>
      <c r="C14" s="77"/>
      <c r="D14" s="64"/>
      <c r="E14" s="65"/>
      <c r="F14" s="28"/>
      <c r="G14" s="36"/>
      <c r="H14" s="36"/>
      <c r="I14" s="29"/>
      <c r="J14" s="30"/>
      <c r="K14" s="31"/>
      <c r="L14" s="31"/>
      <c r="M14" s="65"/>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8"/>
      <c r="BB14" s="68"/>
      <c r="BC14" s="67"/>
      <c r="IA14" s="34">
        <v>2</v>
      </c>
      <c r="IB14" s="62" t="s">
        <v>53</v>
      </c>
      <c r="IC14" s="34"/>
      <c r="ID14" s="34"/>
      <c r="IE14" s="34"/>
      <c r="IF14" s="35"/>
      <c r="IG14" s="35"/>
      <c r="IH14" s="35"/>
      <c r="II14" s="35"/>
    </row>
    <row r="15" spans="1:243" s="33" customFormat="1" ht="20.25" customHeight="1">
      <c r="A15" s="78">
        <v>2.1</v>
      </c>
      <c r="B15" s="80" t="s">
        <v>47</v>
      </c>
      <c r="C15" s="77"/>
      <c r="D15" s="64">
        <v>75</v>
      </c>
      <c r="E15" s="65" t="s">
        <v>63</v>
      </c>
      <c r="F15" s="28">
        <v>262.64</v>
      </c>
      <c r="G15" s="36"/>
      <c r="H15" s="36"/>
      <c r="I15" s="29" t="s">
        <v>33</v>
      </c>
      <c r="J15" s="30">
        <f>IF(I15="Less(-)",-1,1)</f>
        <v>1</v>
      </c>
      <c r="K15" s="31" t="s">
        <v>34</v>
      </c>
      <c r="L15" s="31" t="s">
        <v>4</v>
      </c>
      <c r="M15" s="79"/>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8">
        <f>total_amount_ba($B$2,$D$2,D15,F15,J15,K15,M15)</f>
        <v>0</v>
      </c>
      <c r="BB15" s="68">
        <f>BA15+SUM(N15:AZ15)</f>
        <v>0</v>
      </c>
      <c r="BC15" s="67" t="str">
        <f>SpellNumber(L15,BB15)</f>
        <v>INR Zero Only</v>
      </c>
      <c r="IA15" s="34">
        <v>2.1</v>
      </c>
      <c r="IB15" s="62" t="s">
        <v>47</v>
      </c>
      <c r="IC15" s="34"/>
      <c r="ID15" s="34">
        <v>75</v>
      </c>
      <c r="IE15" s="34" t="s">
        <v>63</v>
      </c>
      <c r="IF15" s="35"/>
      <c r="IG15" s="35"/>
      <c r="IH15" s="35"/>
      <c r="II15" s="35"/>
    </row>
    <row r="16" spans="1:243" s="33" customFormat="1" ht="31.5">
      <c r="A16" s="78">
        <v>3</v>
      </c>
      <c r="B16" s="80" t="s">
        <v>46</v>
      </c>
      <c r="C16" s="77"/>
      <c r="D16" s="64"/>
      <c r="E16" s="65"/>
      <c r="F16" s="28"/>
      <c r="G16" s="36"/>
      <c r="H16" s="36"/>
      <c r="I16" s="29"/>
      <c r="J16" s="30"/>
      <c r="K16" s="31"/>
      <c r="L16" s="31"/>
      <c r="M16" s="65"/>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8"/>
      <c r="BB16" s="68"/>
      <c r="BC16" s="67"/>
      <c r="IA16" s="34">
        <v>3</v>
      </c>
      <c r="IB16" s="62" t="s">
        <v>46</v>
      </c>
      <c r="IC16" s="34"/>
      <c r="ID16" s="34"/>
      <c r="IE16" s="34"/>
      <c r="IF16" s="35"/>
      <c r="IG16" s="35"/>
      <c r="IH16" s="35"/>
      <c r="II16" s="35"/>
    </row>
    <row r="17" spans="1:243" s="33" customFormat="1" ht="18.75" customHeight="1">
      <c r="A17" s="78">
        <v>3.1</v>
      </c>
      <c r="B17" s="80" t="s">
        <v>50</v>
      </c>
      <c r="C17" s="77"/>
      <c r="D17" s="64">
        <v>80</v>
      </c>
      <c r="E17" s="65" t="s">
        <v>63</v>
      </c>
      <c r="F17" s="28">
        <v>205.4</v>
      </c>
      <c r="G17" s="36"/>
      <c r="H17" s="36"/>
      <c r="I17" s="29" t="s">
        <v>33</v>
      </c>
      <c r="J17" s="30">
        <f>IF(I17="Less(-)",-1,1)</f>
        <v>1</v>
      </c>
      <c r="K17" s="31" t="s">
        <v>34</v>
      </c>
      <c r="L17" s="31" t="s">
        <v>4</v>
      </c>
      <c r="M17" s="79"/>
      <c r="N17" s="37"/>
      <c r="O17" s="37"/>
      <c r="P17" s="38"/>
      <c r="Q17" s="37"/>
      <c r="R17" s="37"/>
      <c r="S17" s="39"/>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8">
        <f>total_amount_ba($B$2,$D$2,D17,F17,J17,K17,M17)</f>
        <v>0</v>
      </c>
      <c r="BB17" s="68">
        <f>BA17+SUM(N17:AZ17)</f>
        <v>0</v>
      </c>
      <c r="BC17" s="67" t="str">
        <f>SpellNumber(L17,BB17)</f>
        <v>INR Zero Only</v>
      </c>
      <c r="IA17" s="34">
        <v>3.1</v>
      </c>
      <c r="IB17" s="62" t="s">
        <v>50</v>
      </c>
      <c r="IC17" s="34"/>
      <c r="ID17" s="34">
        <v>80</v>
      </c>
      <c r="IE17" s="34" t="s">
        <v>63</v>
      </c>
      <c r="IF17" s="35"/>
      <c r="IG17" s="35"/>
      <c r="IH17" s="35"/>
      <c r="II17" s="35"/>
    </row>
    <row r="18" spans="1:243" s="33" customFormat="1" ht="47.25">
      <c r="A18" s="78">
        <v>4</v>
      </c>
      <c r="B18" s="80" t="s">
        <v>48</v>
      </c>
      <c r="C18" s="77"/>
      <c r="D18" s="64">
        <v>80</v>
      </c>
      <c r="E18" s="65" t="s">
        <v>49</v>
      </c>
      <c r="F18" s="28">
        <v>39.34</v>
      </c>
      <c r="G18" s="36"/>
      <c r="H18" s="36"/>
      <c r="I18" s="29" t="s">
        <v>33</v>
      </c>
      <c r="J18" s="30">
        <f>IF(I18="Less(-)",-1,1)</f>
        <v>1</v>
      </c>
      <c r="K18" s="31" t="s">
        <v>34</v>
      </c>
      <c r="L18" s="31" t="s">
        <v>4</v>
      </c>
      <c r="M18" s="79"/>
      <c r="N18" s="37"/>
      <c r="O18" s="37"/>
      <c r="P18" s="38"/>
      <c r="Q18" s="37"/>
      <c r="R18" s="37"/>
      <c r="S18" s="39"/>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8">
        <f>total_amount_ba($B$2,$D$2,D18,F18,J18,K18,M18)</f>
        <v>0</v>
      </c>
      <c r="BB18" s="68">
        <f>BA18+SUM(N18:AZ18)</f>
        <v>0</v>
      </c>
      <c r="BC18" s="67" t="str">
        <f>SpellNumber(L18,BB18)</f>
        <v>INR Zero Only</v>
      </c>
      <c r="IA18" s="34">
        <v>4</v>
      </c>
      <c r="IB18" s="62" t="s">
        <v>48</v>
      </c>
      <c r="IC18" s="34"/>
      <c r="ID18" s="34">
        <v>80</v>
      </c>
      <c r="IE18" s="34" t="s">
        <v>49</v>
      </c>
      <c r="IF18" s="35"/>
      <c r="IG18" s="35"/>
      <c r="IH18" s="35"/>
      <c r="II18" s="35"/>
    </row>
    <row r="19" spans="1:243" s="33" customFormat="1" ht="63">
      <c r="A19" s="78">
        <v>5</v>
      </c>
      <c r="B19" s="80" t="s">
        <v>54</v>
      </c>
      <c r="C19" s="77"/>
      <c r="D19" s="64"/>
      <c r="E19" s="65"/>
      <c r="F19" s="28"/>
      <c r="G19" s="36"/>
      <c r="H19" s="36"/>
      <c r="I19" s="29"/>
      <c r="J19" s="30"/>
      <c r="K19" s="31"/>
      <c r="L19" s="31"/>
      <c r="M19" s="65"/>
      <c r="N19" s="37"/>
      <c r="O19" s="37"/>
      <c r="P19" s="38"/>
      <c r="Q19" s="37"/>
      <c r="R19" s="37"/>
      <c r="S19" s="39"/>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68"/>
      <c r="BB19" s="68"/>
      <c r="BC19" s="67"/>
      <c r="IA19" s="34">
        <v>5</v>
      </c>
      <c r="IB19" s="62" t="s">
        <v>54</v>
      </c>
      <c r="IC19" s="34"/>
      <c r="ID19" s="34"/>
      <c r="IE19" s="34"/>
      <c r="IF19" s="35"/>
      <c r="IG19" s="35"/>
      <c r="IH19" s="35"/>
      <c r="II19" s="35"/>
    </row>
    <row r="20" spans="1:243" s="33" customFormat="1" ht="15.75">
      <c r="A20" s="78">
        <v>5.1</v>
      </c>
      <c r="B20" s="80" t="s">
        <v>55</v>
      </c>
      <c r="C20" s="77"/>
      <c r="D20" s="64">
        <v>14</v>
      </c>
      <c r="E20" s="65" t="s">
        <v>62</v>
      </c>
      <c r="F20" s="28">
        <v>286.03</v>
      </c>
      <c r="G20" s="36"/>
      <c r="H20" s="36"/>
      <c r="I20" s="29" t="s">
        <v>33</v>
      </c>
      <c r="J20" s="30">
        <f>IF(I20="Less(-)",-1,1)</f>
        <v>1</v>
      </c>
      <c r="K20" s="31" t="s">
        <v>34</v>
      </c>
      <c r="L20" s="31" t="s">
        <v>4</v>
      </c>
      <c r="M20" s="79"/>
      <c r="N20" s="37"/>
      <c r="O20" s="37"/>
      <c r="P20" s="38"/>
      <c r="Q20" s="37"/>
      <c r="R20" s="37"/>
      <c r="S20" s="39"/>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68">
        <f>total_amount_ba($B$2,$D$2,D20,F20,J20,K20,M20)</f>
        <v>0</v>
      </c>
      <c r="BB20" s="68">
        <f>BA20+SUM(N20:AZ20)</f>
        <v>0</v>
      </c>
      <c r="BC20" s="67" t="str">
        <f>SpellNumber(L20,BB20)</f>
        <v>INR Zero Only</v>
      </c>
      <c r="IA20" s="34">
        <v>5.1</v>
      </c>
      <c r="IB20" s="62" t="s">
        <v>55</v>
      </c>
      <c r="IC20" s="34"/>
      <c r="ID20" s="34">
        <v>14</v>
      </c>
      <c r="IE20" s="34" t="s">
        <v>62</v>
      </c>
      <c r="IF20" s="35"/>
      <c r="IG20" s="35"/>
      <c r="IH20" s="35"/>
      <c r="II20" s="35"/>
    </row>
    <row r="21" spans="1:243" s="33" customFormat="1" ht="94.5">
      <c r="A21" s="78">
        <v>6</v>
      </c>
      <c r="B21" s="80" t="s">
        <v>56</v>
      </c>
      <c r="C21" s="77"/>
      <c r="D21" s="64">
        <v>7</v>
      </c>
      <c r="E21" s="65" t="s">
        <v>62</v>
      </c>
      <c r="F21" s="28">
        <v>1240.1</v>
      </c>
      <c r="G21" s="36"/>
      <c r="H21" s="36"/>
      <c r="I21" s="29" t="s">
        <v>33</v>
      </c>
      <c r="J21" s="30">
        <f>IF(I21="Less(-)",-1,1)</f>
        <v>1</v>
      </c>
      <c r="K21" s="31" t="s">
        <v>34</v>
      </c>
      <c r="L21" s="31" t="s">
        <v>4</v>
      </c>
      <c r="M21" s="79"/>
      <c r="N21" s="37"/>
      <c r="O21" s="37"/>
      <c r="P21" s="38"/>
      <c r="Q21" s="37"/>
      <c r="R21" s="37"/>
      <c r="S21" s="39"/>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68">
        <f>total_amount_ba($B$2,$D$2,D21,F21,J21,K21,M21)</f>
        <v>0</v>
      </c>
      <c r="BB21" s="68">
        <f>BA21+SUM(N21:AZ21)</f>
        <v>0</v>
      </c>
      <c r="BC21" s="67" t="str">
        <f>SpellNumber(L21,BB21)</f>
        <v>INR Zero Only</v>
      </c>
      <c r="IA21" s="34">
        <v>6</v>
      </c>
      <c r="IB21" s="62" t="s">
        <v>56</v>
      </c>
      <c r="IC21" s="34"/>
      <c r="ID21" s="34">
        <v>7</v>
      </c>
      <c r="IE21" s="34" t="s">
        <v>62</v>
      </c>
      <c r="IF21" s="35"/>
      <c r="IG21" s="35"/>
      <c r="IH21" s="35"/>
      <c r="II21" s="35"/>
    </row>
    <row r="22" spans="1:243" s="33" customFormat="1" ht="47.25">
      <c r="A22" s="78">
        <v>7</v>
      </c>
      <c r="B22" s="80" t="s">
        <v>57</v>
      </c>
      <c r="C22" s="77"/>
      <c r="D22" s="64"/>
      <c r="E22" s="65"/>
      <c r="F22" s="28"/>
      <c r="G22" s="36"/>
      <c r="H22" s="36"/>
      <c r="I22" s="29"/>
      <c r="J22" s="30"/>
      <c r="K22" s="31"/>
      <c r="L22" s="31"/>
      <c r="M22" s="65"/>
      <c r="N22" s="37"/>
      <c r="O22" s="37"/>
      <c r="P22" s="38"/>
      <c r="Q22" s="37"/>
      <c r="R22" s="37"/>
      <c r="S22" s="39"/>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68"/>
      <c r="BB22" s="68"/>
      <c r="BC22" s="67"/>
      <c r="IA22" s="34">
        <v>7</v>
      </c>
      <c r="IB22" s="62" t="s">
        <v>57</v>
      </c>
      <c r="IC22" s="34"/>
      <c r="ID22" s="34"/>
      <c r="IE22" s="34"/>
      <c r="IF22" s="35"/>
      <c r="IG22" s="35"/>
      <c r="IH22" s="35"/>
      <c r="II22" s="35"/>
    </row>
    <row r="23" spans="1:243" s="33" customFormat="1" ht="21" customHeight="1">
      <c r="A23" s="78">
        <v>7.1</v>
      </c>
      <c r="B23" s="80" t="s">
        <v>58</v>
      </c>
      <c r="C23" s="77"/>
      <c r="D23" s="64">
        <v>1</v>
      </c>
      <c r="E23" s="65" t="s">
        <v>62</v>
      </c>
      <c r="F23" s="28">
        <v>1971</v>
      </c>
      <c r="G23" s="36"/>
      <c r="H23" s="36"/>
      <c r="I23" s="29" t="s">
        <v>33</v>
      </c>
      <c r="J23" s="30">
        <f>IF(I23="Less(-)",-1,1)</f>
        <v>1</v>
      </c>
      <c r="K23" s="31" t="s">
        <v>34</v>
      </c>
      <c r="L23" s="31" t="s">
        <v>4</v>
      </c>
      <c r="M23" s="79"/>
      <c r="N23" s="37"/>
      <c r="O23" s="37"/>
      <c r="P23" s="38"/>
      <c r="Q23" s="37"/>
      <c r="R23" s="37"/>
      <c r="S23" s="39"/>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68">
        <f>total_amount_ba($B$2,$D$2,D23,F23,J23,K23,M23)</f>
        <v>0</v>
      </c>
      <c r="BB23" s="68">
        <f>BA23+SUM(N23:AZ23)</f>
        <v>0</v>
      </c>
      <c r="BC23" s="67" t="str">
        <f>SpellNumber(L23,BB23)</f>
        <v>INR Zero Only</v>
      </c>
      <c r="IA23" s="34">
        <v>7.1</v>
      </c>
      <c r="IB23" s="62" t="s">
        <v>58</v>
      </c>
      <c r="IC23" s="34"/>
      <c r="ID23" s="34">
        <v>1</v>
      </c>
      <c r="IE23" s="34" t="s">
        <v>62</v>
      </c>
      <c r="IF23" s="35"/>
      <c r="IG23" s="35"/>
      <c r="IH23" s="35"/>
      <c r="II23" s="35"/>
    </row>
    <row r="24" spans="1:243" s="33" customFormat="1" ht="15.75">
      <c r="A24" s="78">
        <v>7.2</v>
      </c>
      <c r="B24" s="80" t="s">
        <v>59</v>
      </c>
      <c r="C24" s="77"/>
      <c r="D24" s="64">
        <v>1</v>
      </c>
      <c r="E24" s="65" t="s">
        <v>62</v>
      </c>
      <c r="F24" s="28">
        <v>1469</v>
      </c>
      <c r="G24" s="36"/>
      <c r="H24" s="36"/>
      <c r="I24" s="29" t="s">
        <v>33</v>
      </c>
      <c r="J24" s="30">
        <f>IF(I24="Less(-)",-1,1)</f>
        <v>1</v>
      </c>
      <c r="K24" s="31" t="s">
        <v>34</v>
      </c>
      <c r="L24" s="31" t="s">
        <v>4</v>
      </c>
      <c r="M24" s="79"/>
      <c r="N24" s="37"/>
      <c r="O24" s="37"/>
      <c r="P24" s="38"/>
      <c r="Q24" s="37"/>
      <c r="R24" s="37"/>
      <c r="S24" s="39"/>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68">
        <f>total_amount_ba($B$2,$D$2,D24,F24,J24,K24,M24)</f>
        <v>0</v>
      </c>
      <c r="BB24" s="68">
        <f>BA24+SUM(N24:AZ24)</f>
        <v>0</v>
      </c>
      <c r="BC24" s="67" t="str">
        <f>SpellNumber(L24,BB24)</f>
        <v>INR Zero Only</v>
      </c>
      <c r="IA24" s="34">
        <v>7.2</v>
      </c>
      <c r="IB24" s="62" t="s">
        <v>59</v>
      </c>
      <c r="IC24" s="34"/>
      <c r="ID24" s="34">
        <v>1</v>
      </c>
      <c r="IE24" s="34" t="s">
        <v>62</v>
      </c>
      <c r="IF24" s="35"/>
      <c r="IG24" s="35"/>
      <c r="IH24" s="35"/>
      <c r="II24" s="35"/>
    </row>
    <row r="25" spans="1:243" s="33" customFormat="1" ht="126">
      <c r="A25" s="78">
        <v>8</v>
      </c>
      <c r="B25" s="80" t="s">
        <v>60</v>
      </c>
      <c r="C25" s="77"/>
      <c r="D25" s="64"/>
      <c r="E25" s="65"/>
      <c r="F25" s="28"/>
      <c r="G25" s="36"/>
      <c r="H25" s="36"/>
      <c r="I25" s="29"/>
      <c r="J25" s="30"/>
      <c r="K25" s="31"/>
      <c r="L25" s="31"/>
      <c r="M25" s="65"/>
      <c r="N25" s="37"/>
      <c r="O25" s="37"/>
      <c r="P25" s="38"/>
      <c r="Q25" s="37"/>
      <c r="R25" s="37"/>
      <c r="S25" s="39"/>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68"/>
      <c r="BB25" s="68"/>
      <c r="BC25" s="67"/>
      <c r="IA25" s="34">
        <v>8</v>
      </c>
      <c r="IB25" s="62" t="s">
        <v>60</v>
      </c>
      <c r="IC25" s="34"/>
      <c r="ID25" s="34"/>
      <c r="IE25" s="34"/>
      <c r="IF25" s="35"/>
      <c r="IG25" s="35"/>
      <c r="IH25" s="35"/>
      <c r="II25" s="35"/>
    </row>
    <row r="26" spans="1:243" s="33" customFormat="1" ht="15.75">
      <c r="A26" s="78">
        <v>8.1</v>
      </c>
      <c r="B26" s="80" t="s">
        <v>61</v>
      </c>
      <c r="C26" s="77"/>
      <c r="D26" s="64">
        <v>1</v>
      </c>
      <c r="E26" s="65" t="s">
        <v>62</v>
      </c>
      <c r="F26" s="28">
        <v>4666.82</v>
      </c>
      <c r="G26" s="36"/>
      <c r="H26" s="36"/>
      <c r="I26" s="29" t="s">
        <v>33</v>
      </c>
      <c r="J26" s="30">
        <f>IF(I26="Less(-)",-1,1)</f>
        <v>1</v>
      </c>
      <c r="K26" s="31" t="s">
        <v>34</v>
      </c>
      <c r="L26" s="31" t="s">
        <v>4</v>
      </c>
      <c r="M26" s="79"/>
      <c r="N26" s="37"/>
      <c r="O26" s="37"/>
      <c r="P26" s="38"/>
      <c r="Q26" s="37"/>
      <c r="R26" s="37"/>
      <c r="S26" s="39"/>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68">
        <f>total_amount_ba($B$2,$D$2,D26,F26,J26,K26,M26)</f>
        <v>0</v>
      </c>
      <c r="BB26" s="68">
        <f>BA26+SUM(N26:AZ26)</f>
        <v>0</v>
      </c>
      <c r="BC26" s="67" t="str">
        <f>SpellNumber(L26,BB26)</f>
        <v>INR Zero Only</v>
      </c>
      <c r="IA26" s="34">
        <v>8.1</v>
      </c>
      <c r="IB26" s="62" t="s">
        <v>61</v>
      </c>
      <c r="IC26" s="34"/>
      <c r="ID26" s="34">
        <v>1</v>
      </c>
      <c r="IE26" s="34" t="s">
        <v>62</v>
      </c>
      <c r="IF26" s="35"/>
      <c r="IG26" s="35"/>
      <c r="IH26" s="35"/>
      <c r="II26" s="35"/>
    </row>
    <row r="27" spans="1:243" s="33" customFormat="1" ht="33" customHeight="1">
      <c r="A27" s="71" t="s">
        <v>35</v>
      </c>
      <c r="B27" s="70"/>
      <c r="C27" s="42"/>
      <c r="D27" s="74"/>
      <c r="E27" s="43"/>
      <c r="F27" s="43"/>
      <c r="G27" s="43"/>
      <c r="H27" s="44"/>
      <c r="I27" s="44"/>
      <c r="J27" s="44"/>
      <c r="K27" s="44"/>
      <c r="L27" s="45"/>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69">
        <f>SUM(BA13:BA26)</f>
        <v>0</v>
      </c>
      <c r="BB27" s="69">
        <f>SUM(BB26:BB26)</f>
        <v>0</v>
      </c>
      <c r="BC27" s="67" t="str">
        <f>SpellNumber($E$2,BA27)</f>
        <v>INR Zero Only</v>
      </c>
      <c r="IA27" s="34"/>
      <c r="IB27" s="34"/>
      <c r="IC27" s="34"/>
      <c r="ID27" s="34"/>
      <c r="IE27" s="34"/>
      <c r="IF27" s="35"/>
      <c r="IG27" s="35"/>
      <c r="IH27" s="35"/>
      <c r="II27" s="35"/>
    </row>
    <row r="28" spans="1:243" s="55" customFormat="1" ht="39" customHeight="1" hidden="1">
      <c r="A28" s="47" t="s">
        <v>36</v>
      </c>
      <c r="B28" s="48"/>
      <c r="C28" s="49"/>
      <c r="D28" s="75"/>
      <c r="E28" s="60" t="s">
        <v>37</v>
      </c>
      <c r="F28" s="61"/>
      <c r="G28" s="50"/>
      <c r="H28" s="51"/>
      <c r="I28" s="51"/>
      <c r="J28" s="51"/>
      <c r="K28" s="52"/>
      <c r="L28" s="53"/>
      <c r="M28" s="54"/>
      <c r="O28" s="33"/>
      <c r="P28" s="33"/>
      <c r="Q28" s="33"/>
      <c r="R28" s="33"/>
      <c r="S28" s="33"/>
      <c r="BA28" s="56">
        <f>IF(ISBLANK(F28),0,IF(E28="Excess (+)",ROUND(BA27+(BA27*F28),2),IF(E28="Less (-)",ROUND(BA27+(BA27*F28*(-1)),2),0)))</f>
        <v>0</v>
      </c>
      <c r="BB28" s="57">
        <f>ROUND(BA28,0)</f>
        <v>0</v>
      </c>
      <c r="BC28" s="32" t="str">
        <f>SpellNumber(L28,BB28)</f>
        <v> Zero Only</v>
      </c>
      <c r="IA28" s="58"/>
      <c r="IB28" s="58"/>
      <c r="IC28" s="58"/>
      <c r="ID28" s="58"/>
      <c r="IE28" s="58"/>
      <c r="IF28" s="59"/>
      <c r="IG28" s="59"/>
      <c r="IH28" s="59"/>
      <c r="II28" s="59"/>
    </row>
    <row r="29" spans="1:243" s="55" customFormat="1" ht="51" customHeight="1">
      <c r="A29" s="71" t="s">
        <v>38</v>
      </c>
      <c r="B29" s="41"/>
      <c r="C29" s="83" t="str">
        <f>SpellNumber($E$2,BA27)</f>
        <v>INR Zero Only</v>
      </c>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IA29" s="58"/>
      <c r="IB29" s="58"/>
      <c r="IC29" s="58"/>
      <c r="ID29" s="58"/>
      <c r="IE29" s="58"/>
      <c r="IF29" s="59"/>
      <c r="IG29" s="59"/>
      <c r="IH29" s="59"/>
      <c r="II29" s="59"/>
    </row>
  </sheetData>
  <sheetProtection password="F5B2" sheet="1"/>
  <mergeCells count="8">
    <mergeCell ref="A9:BC9"/>
    <mergeCell ref="C29:BC29"/>
    <mergeCell ref="A1:L1"/>
    <mergeCell ref="A4:BC4"/>
    <mergeCell ref="A5:BC5"/>
    <mergeCell ref="A6:BC6"/>
    <mergeCell ref="A7:BC7"/>
    <mergeCell ref="B8:BC8"/>
  </mergeCells>
  <dataValidations count="17">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28">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8">
      <formula1>0</formula1>
      <formula2>99.9</formula2>
    </dataValidation>
    <dataValidation type="list" allowBlank="1" showInputMessage="1" showErrorMessage="1" sqref="L24 L13 L14 L15 L16 L17 L18 L19 L20 L21 L22 L23 L26 L25">
      <formula1>"INR"</formula1>
    </dataValidation>
    <dataValidation type="list" allowBlank="1" showErrorMessage="1" sqref="K13:K26">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26">
      <formula1>0</formula1>
      <formula2>999999999999999</formula2>
    </dataValidation>
    <dataValidation allowBlank="1" showInputMessage="1" showErrorMessage="1" promptTitle="Units" prompt="Please enter Units in text" sqref="E13:E26"/>
    <dataValidation type="decimal" allowBlank="1" showInputMessage="1" showErrorMessage="1" promptTitle="Rate Entry" prompt="Please enter the Basic Price in Rupees for this item. " errorTitle="Invaid Entry" error="Only Numeric Values are allowed. " sqref="G13:H26">
      <formula1>0</formula1>
      <formula2>999999999999999</formula2>
    </dataValidation>
    <dataValidation allowBlank="1" showInputMessage="1" showErrorMessage="1" promptTitle="Itemcode/Make" prompt="Please enter text" sqref="C13:C26">
      <formula1>0</formula1>
      <formula2>0</formula2>
    </dataValidation>
    <dataValidation type="decimal" allowBlank="1" showInputMessage="1" showErrorMessage="1" promptTitle="Quantity" prompt="Please enter the Quantity for this item. " errorTitle="Invalid Entry" error="Only Numeric Values are allowed. " sqref="F13:F26 D13:D2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6">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6">
      <formula1>0</formula1>
      <formula2>999999999999999</formula2>
    </dataValidation>
    <dataValidation type="list" showErrorMessage="1" sqref="I13:I26">
      <formula1>"Excess(+),Less(-)"</formula1>
      <formula2>0</formula2>
    </dataValidation>
    <dataValidation allowBlank="1" showInputMessage="1" showErrorMessage="1" promptTitle="Addition / Deduction" prompt="Please Choose the correct One" sqref="J13:J26">
      <formula1>0</formula1>
      <formula2>0</formula2>
    </dataValidation>
  </dataValidations>
  <printOptions/>
  <pageMargins left="0.55" right="0.3298611111111111" top="0.6097222222222223" bottom="0.5097222222222222" header="0.5118055555555555" footer="0.5118055555555555"/>
  <pageSetup fitToHeight="1"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39</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2023-02-21T05:37:37Z</cp:lastPrinted>
  <dcterms:created xsi:type="dcterms:W3CDTF">2009-01-30T06:42:42Z</dcterms:created>
  <dcterms:modified xsi:type="dcterms:W3CDTF">2023-03-14T11:27:42Z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