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<sst xmlns="http://schemas.openxmlformats.org/spreadsheetml/2006/main" count="255" uniqueCount="78">
  <si>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</si>
  <si>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</si>
  <si>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</si>
  <si>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</si>
  <si>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</si>
  <si>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</si>
  <si>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</si>
  <si>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</si>
  <si>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</si>
  <si>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</si>
  <si>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</si>
  <si>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</si>
  <si>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</si>
  <si>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</si>
  <si>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</si>
  <si>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</si>
  <si>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</si>
  <si>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</si>
  <si>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</si>
  <si>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</si>
  <si>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</si>
  <si>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</si>
  <si>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</si>
  <si>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</si>
  <si>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</si>
  <si>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</si>
  <si>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</si>
  <si>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</si>
  <si>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</si>
  <si>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</si>
  <si>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</si>
  <si>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</si>
  <si>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</si>
  <si>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</si>
  <si>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</si>
  <si>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</si>
  <si>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</si>
  <si>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</si>
  <si>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</si>
  <si>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</si>
  <si>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</si>
  <si>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</si>
  <si>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</si>
  <si>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r>
      <t xml:space="preserve">Basic unit 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</si>
  <si>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</si>
  <si>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metre</t>
  </si>
  <si>
    <t>Wiring for circuit/submain wiring alongwith earth wire with the following sizes of FRLS PVC insulated copper conductor, single core cable in surface/recessed medium class PVC conduit as required.</t>
  </si>
  <si>
    <t>2 x 4 sq.mm + 1 x 4 sq.mm earth wire</t>
  </si>
  <si>
    <t>6 Module (Black)</t>
  </si>
  <si>
    <t>15/16A switch (Black)</t>
  </si>
  <si>
    <t>15/16A switch (white)</t>
  </si>
  <si>
    <t>6 pin 15/16A socket (Black)</t>
  </si>
  <si>
    <t>6 pin 15/16A socket (white)</t>
  </si>
  <si>
    <t>Each</t>
  </si>
  <si>
    <t>Contact No:   0471-2778039/8036</t>
  </si>
  <si>
    <t>Name of Work:  Electrical works for new lab at Room no. 1203, Physical Science Block in IISER, Thiruvananthpuram</t>
  </si>
  <si>
    <t>4 x 4 sq.mm + 2 x 4 sq.mm earth wire</t>
  </si>
  <si>
    <t>4 x 10 sq.mm + 2 x 6 sq.mm earth wire (For Raw power DB)</t>
  </si>
  <si>
    <t xml:space="preserve">Supply &amp; fixing of following size of three compartments Dado trunking for distribution of power, data &amp; telecommunication cables made up of UPVC material shall be non-corrosive and excellent resistance to minerals, acid, alkalies and detergent. 
The three compartment system shall have cross sectional dimensions of 170mm height and 57mm in depth and with a wall thickness of 1.7mm on lid and 2mm on cover. The main carrier should be pre-drilled at 300mm centers with a divider knockout after every 100mm intervals.
Material should be non flame prorogating and a Class 1 spread of flame achieved when tested in accordance with the requirements of BS EN 50085-1:1999 and BS EN 61386-1:2004          </t>
  </si>
  <si>
    <t>Main carrier 170mm (H) x 57mm(D) complete with  Straight &amp; Curved cover along with accessories such as internal and external corner, Flat Tee, cable retainer, joint cover, end cap etc as required.</t>
  </si>
  <si>
    <t>Supplying and fixing following modular cover/base plate and box in the existing PVC wall trunking as mentioned in item no.2.0 including connections etc. as required.</t>
  </si>
  <si>
    <t>4 Module (White) with blank plate</t>
  </si>
  <si>
    <t>6 Module (White)</t>
  </si>
  <si>
    <t>4 Module (Black) with blank plate</t>
  </si>
  <si>
    <t>Supplying and fixing following modular switches and sockets in the existing PVC wall trunking as mentioned in item no.2.0 including connections etc. as required.</t>
  </si>
  <si>
    <t>Fixing of 4/8/12 ways surface mounted vertical type 415V TPN MCB distribution board of sheet steel, dust protected duly powder painted inclusive of tinned copper bus bar, common neutral link, earth bar, din bar for mounting MCbs (but without MCBs and incomer) as required.
Note: (Legrand make Vertical DB shall be supplied by The Department at free of cost.</t>
  </si>
  <si>
    <t>Supplying and fixing 5A to 32A rating, 240/415V, 10kA, "C" curve single pole miniature circuit breaker suitable for inductive load of following poles in the existing MCB DB complete with connections, testing and commissioning etc. as required.
Make : Legrand/Siemens</t>
  </si>
  <si>
    <t>Single pole</t>
  </si>
  <si>
    <t>Triple pole</t>
  </si>
  <si>
    <t>Supplying and fixing following rating four pole 415V residual current circuit breaker (RCCB), having a sensitivity current of 100mA in the existing MCB DB complete with connections, testing and commissioning etc. as required.
Note: DB Make - Legrand</t>
  </si>
  <si>
    <t>40A 4P RCCB (for PDB)</t>
  </si>
  <si>
    <t>Supplying and fixing following rating four pole 415V miniature circuit breaker (MCB) 'C' curve, in the existing MCB DB/panel complete with connections, testing and commissioning etc. as required.
Note: DB Make - Legrand</t>
  </si>
  <si>
    <t>40A 4P MCB (for PDB)</t>
  </si>
  <si>
    <t>Supply, Installation, testing and commissioning of 25A 4P 30mA RCCB with added immunity and 20amps C curve Four pole MCB, on industrial Power Plug Sockets in sheet steel enclosure, on surface and complete with interconnections as required.
(Industrial power socket enclosure with plug top will be issued by department)</t>
  </si>
  <si>
    <t>Supply,    Installation,    Testing    and    Commissioning    on Maintenance  free  Chemical  Earth  Electrodes  complying  with the latest version of IS 3043 / IEC / IEEE Specifications. The Earth Electrode shall be with 2 M long, 14 mm. dia high tensile strength, copper bonded Steel Rods coated with minimum 250 micron  pure  eletrolytic Copper.  Soil enrichment  compound in quantities not less than 15 Kgs shall be used and the Earth Pit shall be back-filled with good quality soil without any Stones / Granules / Sand etc. The Earth Station shall be provided with suitable clamp made of SS to connect rod with earth conductor, polypropylene &amp; polyethylene earth electrode inspection chamber with heay duty cover. The dimension shall be 300mmx300mmx 300mm with a weight bearing capacity of 50KN. 
Make : OBO/Cape/Dehn</t>
  </si>
  <si>
    <t>Providing and fixing 4.00 mm dia copper wire on surface or in recess for loop earthing along with existing surface/ recessed conduit as required</t>
  </si>
  <si>
    <t>Supplying and fixing of 20mm medium class PVC conduit along with accessories in surface/recess including cutting the wall and making good the same in case of recessed conduit as required</t>
  </si>
  <si>
    <t>mtr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</si>
</sst>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5">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1"/>
      <name val="Book Antiqua"/>
      <family val="1"/>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sz val="11"/>
      <color theme="1"/>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theme="2" tint="-0.4999699890613556"/>
      </left>
      <right style="thin">
        <color theme="2" tint="-0.4999699890613556"/>
      </right>
      <top style="thin">
        <color theme="2" tint="-0.4999699890613556"/>
      </top>
      <bottom style="thin">
        <color theme="2" tint="-0.4999699890613556"/>
      </bottom>
    </border>
    <border>
      <left style="thin"/>
      <right style="thin"/>
      <top style="thin"/>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4">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17" fillId="0" borderId="12" xfId="58" applyNumberFormat="1" applyFont="1" applyFill="1" applyBorder="1" applyAlignment="1">
      <alignment horizontal="left" wrapText="1" readingOrder="1"/>
      <protection/>
    </xf>
    <xf numFmtId="0" fontId="5" fillId="0" borderId="12" xfId="56" applyNumberFormat="1" applyFont="1" applyFill="1" applyBorder="1" applyAlignment="1">
      <alignment horizontal="left" vertical="top"/>
      <protection/>
    </xf>
    <xf numFmtId="0" fontId="9" fillId="0" borderId="12" xfId="56" applyNumberFormat="1" applyFont="1" applyFill="1" applyBorder="1" applyAlignment="1" applyProtection="1">
      <alignment horizontal="righ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2" fontId="9" fillId="0" borderId="13" xfId="58" applyNumberFormat="1" applyFont="1" applyFill="1" applyBorder="1" applyAlignment="1">
      <alignment horizontal="right" vertical="top"/>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0" fontId="9" fillId="0" borderId="12" xfId="58" applyNumberFormat="1" applyFont="1" applyFill="1" applyBorder="1" applyAlignment="1">
      <alignment horizontal="left" vertical="top"/>
      <protection/>
    </xf>
    <xf numFmtId="0" fontId="9" fillId="0" borderId="10" xfId="58" applyNumberFormat="1" applyFont="1" applyFill="1" applyBorder="1" applyAlignment="1">
      <alignment horizontal="left" vertical="top"/>
      <protection/>
    </xf>
    <xf numFmtId="0" fontId="5" fillId="0" borderId="14" xfId="58" applyNumberFormat="1" applyFont="1" applyFill="1" applyBorder="1" applyAlignment="1">
      <alignment vertical="top"/>
      <protection/>
    </xf>
    <xf numFmtId="0" fontId="5" fillId="0" borderId="15" xfId="58" applyNumberFormat="1" applyFont="1" applyFill="1" applyBorder="1" applyAlignment="1">
      <alignment vertical="top"/>
      <protection/>
    </xf>
    <xf numFmtId="0" fontId="18" fillId="0" borderId="16" xfId="58" applyNumberFormat="1" applyFont="1" applyFill="1" applyBorder="1" applyAlignment="1">
      <alignment vertical="top"/>
      <protection/>
    </xf>
    <xf numFmtId="0" fontId="5" fillId="0" borderId="16" xfId="58" applyNumberFormat="1" applyFont="1" applyFill="1" applyBorder="1" applyAlignment="1">
      <alignment vertical="top"/>
      <protection/>
    </xf>
    <xf numFmtId="179" fontId="5" fillId="0" borderId="0" xfId="56" applyNumberFormat="1" applyFont="1" applyFill="1" applyAlignment="1">
      <alignment vertical="top"/>
      <protection/>
    </xf>
    <xf numFmtId="2" fontId="18" fillId="0" borderId="12" xfId="58" applyNumberFormat="1" applyFont="1" applyFill="1" applyBorder="1" applyAlignment="1">
      <alignment vertical="top"/>
      <protection/>
    </xf>
    <xf numFmtId="0" fontId="9" fillId="33" borderId="10" xfId="58" applyNumberFormat="1" applyFont="1" applyFill="1" applyBorder="1" applyAlignment="1">
      <alignment horizontal="left" vertical="top"/>
      <protection/>
    </xf>
    <xf numFmtId="0" fontId="9" fillId="0" borderId="16" xfId="58" applyNumberFormat="1" applyFont="1" applyFill="1" applyBorder="1" applyAlignment="1">
      <alignment horizontal="left" vertical="top"/>
      <protection/>
    </xf>
    <xf numFmtId="0" fontId="19" fillId="0" borderId="14" xfId="56" applyNumberFormat="1" applyFont="1" applyFill="1" applyBorder="1" applyAlignment="1" applyProtection="1">
      <alignment vertical="top"/>
      <protection/>
    </xf>
    <xf numFmtId="0" fontId="20" fillId="0" borderId="11" xfId="58" applyNumberFormat="1" applyFont="1" applyFill="1" applyBorder="1" applyAlignment="1" applyProtection="1">
      <alignment vertical="center" wrapText="1"/>
      <protection locked="0"/>
    </xf>
    <xf numFmtId="0" fontId="19"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4" applyNumberFormat="1" applyFont="1" applyFill="1" applyBorder="1" applyAlignment="1" applyProtection="1">
      <alignment vertical="center" wrapText="1"/>
      <protection locked="0"/>
    </xf>
    <xf numFmtId="0" fontId="20"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3" fillId="0" borderId="17" xfId="58" applyNumberFormat="1" applyFont="1" applyFill="1" applyBorder="1" applyAlignment="1">
      <alignment horizontal="right" vertical="top"/>
      <protection/>
    </xf>
    <xf numFmtId="179" fontId="18" fillId="0" borderId="18"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1" fillId="34" borderId="11" xfId="58" applyNumberFormat="1" applyFont="1" applyFill="1" applyBorder="1" applyAlignment="1" applyProtection="1">
      <alignment vertical="center" wrapText="1"/>
      <protection locked="0"/>
    </xf>
    <xf numFmtId="10" fontId="22" fillId="34" borderId="11" xfId="64" applyNumberFormat="1" applyFont="1" applyFill="1" applyBorder="1" applyAlignment="1" applyProtection="1">
      <alignment horizontal="center" vertical="center"/>
      <protection/>
    </xf>
    <xf numFmtId="0" fontId="25" fillId="0" borderId="19" xfId="0" applyFont="1" applyFill="1" applyBorder="1" applyAlignment="1">
      <alignment horizontal="center" vertical="center"/>
    </xf>
    <xf numFmtId="0" fontId="7" fillId="0" borderId="0" xfId="56" applyNumberFormat="1" applyFont="1" applyFill="1" applyAlignment="1">
      <alignment vertical="top" wrapText="1"/>
      <protection/>
    </xf>
    <xf numFmtId="0" fontId="62" fillId="0" borderId="20" xfId="57" applyNumberFormat="1" applyFont="1" applyFill="1" applyBorder="1" applyAlignment="1">
      <alignment vertical="top" wrapText="1"/>
      <protection/>
    </xf>
    <xf numFmtId="0" fontId="26" fillId="0" borderId="19" xfId="0" applyFont="1" applyFill="1" applyBorder="1" applyAlignment="1">
      <alignment horizontal="center" vertical="center"/>
    </xf>
    <xf numFmtId="0" fontId="63" fillId="0" borderId="14" xfId="58" applyNumberFormat="1" applyFont="1" applyFill="1" applyBorder="1" applyAlignment="1">
      <alignment horizontal="center" vertical="top" wrapText="1"/>
      <protection/>
    </xf>
    <xf numFmtId="2" fontId="9" fillId="0" borderId="13" xfId="58" applyNumberFormat="1" applyFont="1" applyFill="1" applyBorder="1" applyAlignment="1">
      <alignment horizontal="right" vertical="center"/>
      <protection/>
    </xf>
    <xf numFmtId="0" fontId="5" fillId="0" borderId="12" xfId="58" applyNumberFormat="1" applyFont="1" applyFill="1" applyBorder="1" applyAlignment="1">
      <alignment vertical="center" wrapText="1"/>
      <protection/>
    </xf>
    <xf numFmtId="2" fontId="9" fillId="34" borderId="12" xfId="56" applyNumberFormat="1" applyFont="1" applyFill="1" applyBorder="1" applyAlignment="1" applyProtection="1">
      <alignment horizontal="right" vertical="center"/>
      <protection locked="0"/>
    </xf>
    <xf numFmtId="2" fontId="9" fillId="0" borderId="12" xfId="56" applyNumberFormat="1" applyFont="1" applyFill="1" applyBorder="1" applyAlignment="1" applyProtection="1">
      <alignment horizontal="right" vertical="center"/>
      <protection locked="0"/>
    </xf>
    <xf numFmtId="2" fontId="9" fillId="0" borderId="11" xfId="56" applyNumberFormat="1" applyFont="1" applyFill="1" applyBorder="1" applyAlignment="1" applyProtection="1">
      <alignment horizontal="center" vertical="center" wrapText="1"/>
      <protection/>
    </xf>
    <xf numFmtId="2" fontId="9" fillId="0" borderId="11" xfId="56" applyNumberFormat="1" applyFont="1" applyFill="1" applyBorder="1" applyAlignment="1">
      <alignment horizontal="center" vertical="center" wrapText="1"/>
      <protection/>
    </xf>
    <xf numFmtId="2" fontId="9" fillId="0" borderId="12" xfId="56" applyNumberFormat="1" applyFont="1" applyFill="1" applyBorder="1" applyAlignment="1">
      <alignment horizontal="center" vertical="center" wrapText="1"/>
      <protection/>
    </xf>
    <xf numFmtId="180" fontId="25" fillId="0" borderId="19" xfId="0" applyNumberFormat="1" applyFont="1" applyFill="1" applyBorder="1" applyAlignment="1">
      <alignment horizontal="center" vertical="center"/>
    </xf>
    <xf numFmtId="1" fontId="26" fillId="0" borderId="19" xfId="0" applyNumberFormat="1" applyFont="1" applyFill="1" applyBorder="1" applyAlignment="1">
      <alignment horizontal="center" vertical="center"/>
    </xf>
    <xf numFmtId="1" fontId="5" fillId="0" borderId="12" xfId="58" applyNumberFormat="1" applyFont="1" applyFill="1" applyBorder="1" applyAlignment="1">
      <alignment vertical="top"/>
      <protection/>
    </xf>
    <xf numFmtId="2" fontId="5" fillId="0" borderId="12" xfId="58" applyNumberFormat="1" applyFont="1" applyFill="1" applyBorder="1" applyAlignment="1">
      <alignment horizontal="right" vertical="center"/>
      <protection/>
    </xf>
    <xf numFmtId="0" fontId="5" fillId="0" borderId="12" xfId="56" applyNumberFormat="1" applyFont="1" applyFill="1" applyBorder="1" applyAlignment="1" applyProtection="1">
      <alignment vertical="center"/>
      <protection/>
    </xf>
    <xf numFmtId="0" fontId="9" fillId="0" borderId="21" xfId="56" applyNumberFormat="1" applyFont="1" applyFill="1" applyBorder="1" applyAlignment="1" applyProtection="1">
      <alignment horizontal="right" vertical="center"/>
      <protection locked="0"/>
    </xf>
    <xf numFmtId="0" fontId="9" fillId="0" borderId="22" xfId="56" applyNumberFormat="1" applyFont="1" applyFill="1" applyBorder="1" applyAlignment="1" applyProtection="1">
      <alignment horizontal="center" vertical="center" wrapText="1"/>
      <protection/>
    </xf>
    <xf numFmtId="0" fontId="9" fillId="0" borderId="22" xfId="56" applyNumberFormat="1" applyFont="1" applyFill="1" applyBorder="1" applyAlignment="1">
      <alignment horizontal="center" vertical="center" wrapText="1"/>
      <protection/>
    </xf>
    <xf numFmtId="0" fontId="9" fillId="0" borderId="12" xfId="56" applyNumberFormat="1" applyFont="1" applyFill="1" applyBorder="1" applyAlignment="1">
      <alignment horizontal="center" vertical="center" wrapText="1"/>
      <protection/>
    </xf>
    <xf numFmtId="0" fontId="64" fillId="0" borderId="19" xfId="0" applyFont="1" applyFill="1" applyBorder="1" applyAlignment="1">
      <alignment horizontal="justify" vertical="top" wrapText="1"/>
    </xf>
    <xf numFmtId="0" fontId="14" fillId="0" borderId="12" xfId="56" applyNumberFormat="1" applyFont="1" applyFill="1" applyBorder="1" applyAlignment="1">
      <alignment horizontal="center" vertical="center" wrapText="1"/>
      <protection/>
    </xf>
    <xf numFmtId="0" fontId="18" fillId="0" borderId="12" xfId="58" applyNumberFormat="1" applyFont="1" applyFill="1" applyBorder="1" applyAlignment="1">
      <alignment horizontal="center" vertical="top"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43"/>
  <sheetViews>
    <sheetView showGridLines="0" zoomScale="80" zoomScaleNormal="80" zoomScalePageLayoutView="0" workbookViewId="0" topLeftCell="A1">
      <selection activeCell="BC15" sqref="BC15"/>
    </sheetView>
  </sheetViews>
  <sheetFormatPr defaultColWidth="9.140625" defaultRowHeight="15"/>
  <cols>
    <col min="1" max="1" width="14.28125" style="1" customWidth="1"/>
    <col min="2" max="2" width="65.00390625" style="1" customWidth="1"/>
    <col min="3" max="3" width="10.140625" style="1" hidden="1" customWidth="1"/>
    <col min="4" max="4" width="14.57421875" style="1"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8" t="str">
        <f>B2&amp;" BoQ"</f>
        <v>Item Rate BoQ</v>
      </c>
      <c r="B1" s="88"/>
      <c r="C1" s="88"/>
      <c r="D1" s="88"/>
      <c r="E1" s="88"/>
      <c r="F1" s="88"/>
      <c r="G1" s="88"/>
      <c r="H1" s="88"/>
      <c r="I1" s="88"/>
      <c r="J1" s="88"/>
      <c r="K1" s="88"/>
      <c r="L1" s="88"/>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89" t="s">
        <v>44</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A4" s="13"/>
      <c r="IB4" s="13"/>
      <c r="IC4" s="13"/>
      <c r="ID4" s="13"/>
      <c r="IE4" s="13"/>
      <c r="IF4" s="14"/>
      <c r="IG4" s="14"/>
      <c r="IH4" s="14"/>
      <c r="II4" s="14"/>
    </row>
    <row r="5" spans="1:243" s="12" customFormat="1" ht="30.75" customHeight="1">
      <c r="A5" s="89" t="s">
        <v>55</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A5" s="13"/>
      <c r="IB5" s="13"/>
      <c r="IC5" s="13"/>
      <c r="ID5" s="13"/>
      <c r="IE5" s="13"/>
      <c r="IF5" s="14"/>
      <c r="IG5" s="14"/>
      <c r="IH5" s="14"/>
      <c r="II5" s="14"/>
    </row>
    <row r="6" spans="1:243" s="12" customFormat="1" ht="30.75" customHeight="1">
      <c r="A6" s="89" t="s">
        <v>54</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A6" s="13"/>
      <c r="IB6" s="13"/>
      <c r="IC6" s="13"/>
      <c r="ID6" s="13"/>
      <c r="IE6" s="13"/>
      <c r="IF6" s="14"/>
      <c r="IG6" s="14"/>
      <c r="IH6" s="14"/>
      <c r="II6" s="14"/>
    </row>
    <row r="7" spans="1:243" s="12" customFormat="1" ht="29.25" customHeight="1" hidden="1">
      <c r="A7" s="90" t="s">
        <v>7</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A7" s="13"/>
      <c r="IB7" s="13"/>
      <c r="IC7" s="13"/>
      <c r="ID7" s="13"/>
      <c r="IE7" s="13"/>
      <c r="IF7" s="14"/>
      <c r="IG7" s="14"/>
      <c r="IH7" s="14"/>
      <c r="II7" s="14"/>
    </row>
    <row r="8" spans="1:243" s="16" customFormat="1" ht="76.5" customHeight="1">
      <c r="A8" s="15" t="s">
        <v>40</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IA8" s="17"/>
      <c r="IB8" s="17"/>
      <c r="IC8" s="17"/>
      <c r="ID8" s="17"/>
      <c r="IE8" s="17"/>
      <c r="IF8" s="18"/>
      <c r="IG8" s="18"/>
      <c r="IH8" s="18"/>
      <c r="II8" s="18"/>
    </row>
    <row r="9" spans="1:243" s="19" customFormat="1" ht="61.5" customHeight="1">
      <c r="A9" s="86" t="s">
        <v>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IA9" s="20"/>
      <c r="IB9" s="20"/>
      <c r="IC9" s="20"/>
      <c r="ID9" s="20"/>
      <c r="IE9" s="20"/>
      <c r="IF9" s="21"/>
      <c r="IG9" s="21"/>
      <c r="IH9" s="21"/>
      <c r="II9" s="21"/>
    </row>
    <row r="10" spans="1:243" s="23" customFormat="1" ht="18.75" customHeight="1">
      <c r="A10" s="22" t="s">
        <v>9</v>
      </c>
      <c r="B10" s="22" t="s">
        <v>10</v>
      </c>
      <c r="C10" s="22" t="s">
        <v>10</v>
      </c>
      <c r="D10" s="2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79.5" customHeight="1">
      <c r="A11" s="22" t="s">
        <v>15</v>
      </c>
      <c r="B11" s="22" t="s">
        <v>16</v>
      </c>
      <c r="C11" s="22" t="s">
        <v>17</v>
      </c>
      <c r="D11" s="22" t="s">
        <v>18</v>
      </c>
      <c r="E11" s="22" t="s">
        <v>19</v>
      </c>
      <c r="F11" s="22" t="s">
        <v>41</v>
      </c>
      <c r="G11" s="22"/>
      <c r="H11" s="22"/>
      <c r="I11" s="22" t="s">
        <v>20</v>
      </c>
      <c r="J11" s="22" t="s">
        <v>21</v>
      </c>
      <c r="K11" s="22" t="s">
        <v>22</v>
      </c>
      <c r="L11" s="22" t="s">
        <v>23</v>
      </c>
      <c r="M11" s="68" t="s">
        <v>43</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6"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6" customFormat="1" ht="66">
      <c r="A13" s="76">
        <v>1</v>
      </c>
      <c r="B13" s="85" t="s">
        <v>46</v>
      </c>
      <c r="C13" s="28"/>
      <c r="D13" s="78"/>
      <c r="E13" s="29"/>
      <c r="F13" s="79"/>
      <c r="G13" s="30"/>
      <c r="H13" s="30"/>
      <c r="I13" s="31"/>
      <c r="J13" s="32"/>
      <c r="K13" s="33"/>
      <c r="L13" s="33"/>
      <c r="M13" s="80"/>
      <c r="N13" s="81"/>
      <c r="O13" s="81"/>
      <c r="P13" s="82"/>
      <c r="Q13" s="81"/>
      <c r="R13" s="81"/>
      <c r="S13" s="83"/>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69"/>
      <c r="BB13" s="34"/>
      <c r="BC13" s="35"/>
      <c r="IA13" s="37">
        <v>1</v>
      </c>
      <c r="IB13" s="65" t="s">
        <v>46</v>
      </c>
      <c r="IC13" s="37"/>
      <c r="ID13" s="37"/>
      <c r="IE13" s="37"/>
      <c r="IF13" s="38"/>
      <c r="IG13" s="38"/>
      <c r="IH13" s="38"/>
      <c r="II13" s="38"/>
    </row>
    <row r="14" spans="1:243" s="36" customFormat="1" ht="16.5">
      <c r="A14" s="76">
        <v>1.1</v>
      </c>
      <c r="B14" s="85" t="s">
        <v>47</v>
      </c>
      <c r="C14" s="28"/>
      <c r="D14" s="77">
        <v>355</v>
      </c>
      <c r="E14" s="64" t="s">
        <v>45</v>
      </c>
      <c r="F14" s="79">
        <v>355.1</v>
      </c>
      <c r="G14" s="39"/>
      <c r="H14" s="39"/>
      <c r="I14" s="31" t="s">
        <v>33</v>
      </c>
      <c r="J14" s="32">
        <f>IF(I14="Less(-)",-1,1)</f>
        <v>1</v>
      </c>
      <c r="K14" s="33" t="s">
        <v>34</v>
      </c>
      <c r="L14" s="33" t="s">
        <v>4</v>
      </c>
      <c r="M14" s="71"/>
      <c r="N14" s="72"/>
      <c r="O14" s="72"/>
      <c r="P14" s="73"/>
      <c r="Q14" s="72"/>
      <c r="R14" s="72"/>
      <c r="S14" s="74"/>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69">
        <f>total_amount_ba($B$2,$D$2,D14,F14,J14,K14,M14)</f>
        <v>0</v>
      </c>
      <c r="BB14" s="34">
        <f>BA14+SUM(N14:AZ14)</f>
        <v>0</v>
      </c>
      <c r="BC14" s="70" t="str">
        <f>SpellNumber(L14,BB14)</f>
        <v>INR Zero Only</v>
      </c>
      <c r="IA14" s="37">
        <v>1.1</v>
      </c>
      <c r="IB14" s="65" t="s">
        <v>47</v>
      </c>
      <c r="IC14" s="37"/>
      <c r="ID14" s="37">
        <v>355</v>
      </c>
      <c r="IE14" s="37" t="s">
        <v>45</v>
      </c>
      <c r="IF14" s="38"/>
      <c r="IG14" s="38"/>
      <c r="IH14" s="38"/>
      <c r="II14" s="38"/>
    </row>
    <row r="15" spans="1:243" s="36" customFormat="1" ht="16.5">
      <c r="A15" s="76">
        <v>1.2</v>
      </c>
      <c r="B15" s="85" t="s">
        <v>56</v>
      </c>
      <c r="C15" s="28"/>
      <c r="D15" s="77">
        <v>88</v>
      </c>
      <c r="E15" s="64" t="s">
        <v>45</v>
      </c>
      <c r="F15" s="79">
        <v>571</v>
      </c>
      <c r="G15" s="39"/>
      <c r="H15" s="39"/>
      <c r="I15" s="31" t="s">
        <v>33</v>
      </c>
      <c r="J15" s="32">
        <f>IF(I15="Less(-)",-1,1)</f>
        <v>1</v>
      </c>
      <c r="K15" s="33" t="s">
        <v>34</v>
      </c>
      <c r="L15" s="33" t="s">
        <v>4</v>
      </c>
      <c r="M15" s="71"/>
      <c r="N15" s="72"/>
      <c r="O15" s="72"/>
      <c r="P15" s="73"/>
      <c r="Q15" s="72"/>
      <c r="R15" s="72"/>
      <c r="S15" s="74"/>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69">
        <f>total_amount_ba($B$2,$D$2,D15,F15,J15,K15,M15)</f>
        <v>0</v>
      </c>
      <c r="BB15" s="34">
        <f>BA15+SUM(N15:AZ15)</f>
        <v>0</v>
      </c>
      <c r="BC15" s="70" t="str">
        <f>SpellNumber(L15,BB15)</f>
        <v>INR Zero Only</v>
      </c>
      <c r="IA15" s="37">
        <v>1.2</v>
      </c>
      <c r="IB15" s="65" t="s">
        <v>56</v>
      </c>
      <c r="IC15" s="37"/>
      <c r="ID15" s="37">
        <v>88</v>
      </c>
      <c r="IE15" s="37" t="s">
        <v>45</v>
      </c>
      <c r="IF15" s="38"/>
      <c r="IG15" s="38"/>
      <c r="IH15" s="38"/>
      <c r="II15" s="38"/>
    </row>
    <row r="16" spans="1:243" s="36" customFormat="1" ht="16.5">
      <c r="A16" s="76">
        <v>1.3</v>
      </c>
      <c r="B16" s="85" t="s">
        <v>57</v>
      </c>
      <c r="C16" s="28"/>
      <c r="D16" s="77">
        <v>40</v>
      </c>
      <c r="E16" s="64" t="s">
        <v>45</v>
      </c>
      <c r="F16" s="79">
        <v>1068.6</v>
      </c>
      <c r="G16" s="39"/>
      <c r="H16" s="39"/>
      <c r="I16" s="31" t="s">
        <v>33</v>
      </c>
      <c r="J16" s="32">
        <f>IF(I16="Less(-)",-1,1)</f>
        <v>1</v>
      </c>
      <c r="K16" s="33" t="s">
        <v>34</v>
      </c>
      <c r="L16" s="33" t="s">
        <v>4</v>
      </c>
      <c r="M16" s="71"/>
      <c r="N16" s="72"/>
      <c r="O16" s="72"/>
      <c r="P16" s="73"/>
      <c r="Q16" s="72"/>
      <c r="R16" s="72"/>
      <c r="S16" s="74"/>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69">
        <f>total_amount_ba($B$2,$D$2,D16,F16,J16,K16,M16)</f>
        <v>0</v>
      </c>
      <c r="BB16" s="34">
        <f>BA16+SUM(N16:AZ16)</f>
        <v>0</v>
      </c>
      <c r="BC16" s="70" t="str">
        <f>SpellNumber(L16,BB16)</f>
        <v>INR Zero Only</v>
      </c>
      <c r="IA16" s="37">
        <v>1.3</v>
      </c>
      <c r="IB16" s="65" t="s">
        <v>57</v>
      </c>
      <c r="IC16" s="37"/>
      <c r="ID16" s="37">
        <v>40</v>
      </c>
      <c r="IE16" s="37" t="s">
        <v>45</v>
      </c>
      <c r="IF16" s="38"/>
      <c r="IG16" s="38"/>
      <c r="IH16" s="38"/>
      <c r="II16" s="38"/>
    </row>
    <row r="17" spans="1:243" s="36" customFormat="1" ht="198">
      <c r="A17" s="76">
        <v>2</v>
      </c>
      <c r="B17" s="85" t="s">
        <v>58</v>
      </c>
      <c r="C17" s="28"/>
      <c r="D17" s="78"/>
      <c r="E17" s="29"/>
      <c r="F17" s="79"/>
      <c r="G17" s="30"/>
      <c r="H17" s="30"/>
      <c r="I17" s="31"/>
      <c r="J17" s="32"/>
      <c r="K17" s="33"/>
      <c r="L17" s="33"/>
      <c r="M17" s="80"/>
      <c r="N17" s="81"/>
      <c r="O17" s="81"/>
      <c r="P17" s="82"/>
      <c r="Q17" s="81"/>
      <c r="R17" s="81"/>
      <c r="S17" s="83"/>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69"/>
      <c r="BB17" s="34"/>
      <c r="BC17" s="35"/>
      <c r="IA17" s="37">
        <v>2</v>
      </c>
      <c r="IB17" s="65" t="s">
        <v>58</v>
      </c>
      <c r="IC17" s="37"/>
      <c r="ID17" s="37"/>
      <c r="IE17" s="37"/>
      <c r="IF17" s="38"/>
      <c r="IG17" s="38"/>
      <c r="IH17" s="38"/>
      <c r="II17" s="38"/>
    </row>
    <row r="18" spans="1:243" s="36" customFormat="1" ht="66">
      <c r="A18" s="76">
        <v>2.1</v>
      </c>
      <c r="B18" s="85" t="s">
        <v>59</v>
      </c>
      <c r="C18" s="28"/>
      <c r="D18" s="77">
        <v>48</v>
      </c>
      <c r="E18" s="64" t="s">
        <v>45</v>
      </c>
      <c r="F18" s="79">
        <v>2275.7</v>
      </c>
      <c r="G18" s="39"/>
      <c r="H18" s="39"/>
      <c r="I18" s="31" t="s">
        <v>33</v>
      </c>
      <c r="J18" s="32">
        <f>IF(I18="Less(-)",-1,1)</f>
        <v>1</v>
      </c>
      <c r="K18" s="33" t="s">
        <v>34</v>
      </c>
      <c r="L18" s="33" t="s">
        <v>4</v>
      </c>
      <c r="M18" s="71"/>
      <c r="N18" s="72"/>
      <c r="O18" s="72"/>
      <c r="P18" s="73"/>
      <c r="Q18" s="72"/>
      <c r="R18" s="72"/>
      <c r="S18" s="74"/>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69">
        <f>total_amount_ba($B$2,$D$2,D18,F18,J18,K18,M18)</f>
        <v>0</v>
      </c>
      <c r="BB18" s="34">
        <f>BA18+SUM(N18:AZ18)</f>
        <v>0</v>
      </c>
      <c r="BC18" s="70" t="str">
        <f>SpellNumber(L18,BB18)</f>
        <v>INR Zero Only</v>
      </c>
      <c r="IA18" s="37">
        <v>2.1</v>
      </c>
      <c r="IB18" s="65" t="s">
        <v>59</v>
      </c>
      <c r="IC18" s="37"/>
      <c r="ID18" s="37">
        <v>48</v>
      </c>
      <c r="IE18" s="37" t="s">
        <v>45</v>
      </c>
      <c r="IF18" s="38"/>
      <c r="IG18" s="38"/>
      <c r="IH18" s="38"/>
      <c r="II18" s="38"/>
    </row>
    <row r="19" spans="1:243" s="36" customFormat="1" ht="49.5">
      <c r="A19" s="76">
        <v>3</v>
      </c>
      <c r="B19" s="85" t="s">
        <v>60</v>
      </c>
      <c r="C19" s="28"/>
      <c r="D19" s="78"/>
      <c r="E19" s="29"/>
      <c r="F19" s="79"/>
      <c r="G19" s="30"/>
      <c r="H19" s="30"/>
      <c r="I19" s="31"/>
      <c r="J19" s="32"/>
      <c r="K19" s="33"/>
      <c r="L19" s="33"/>
      <c r="M19" s="80"/>
      <c r="N19" s="81"/>
      <c r="O19" s="81"/>
      <c r="P19" s="82"/>
      <c r="Q19" s="81"/>
      <c r="R19" s="81"/>
      <c r="S19" s="83"/>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69"/>
      <c r="BB19" s="34"/>
      <c r="BC19" s="35"/>
      <c r="IA19" s="37">
        <v>3</v>
      </c>
      <c r="IB19" s="65" t="s">
        <v>60</v>
      </c>
      <c r="IC19" s="37"/>
      <c r="ID19" s="37"/>
      <c r="IE19" s="37"/>
      <c r="IF19" s="38"/>
      <c r="IG19" s="38"/>
      <c r="IH19" s="38"/>
      <c r="II19" s="38"/>
    </row>
    <row r="20" spans="1:243" s="36" customFormat="1" ht="16.5">
      <c r="A20" s="76">
        <v>3.1</v>
      </c>
      <c r="B20" s="85" t="s">
        <v>61</v>
      </c>
      <c r="C20" s="28"/>
      <c r="D20" s="77">
        <v>5</v>
      </c>
      <c r="E20" s="64" t="s">
        <v>53</v>
      </c>
      <c r="F20" s="79">
        <v>514.8</v>
      </c>
      <c r="G20" s="39"/>
      <c r="H20" s="39"/>
      <c r="I20" s="31" t="s">
        <v>33</v>
      </c>
      <c r="J20" s="32">
        <f>IF(I20="Less(-)",-1,1)</f>
        <v>1</v>
      </c>
      <c r="K20" s="33" t="s">
        <v>34</v>
      </c>
      <c r="L20" s="33" t="s">
        <v>4</v>
      </c>
      <c r="M20" s="71"/>
      <c r="N20" s="72"/>
      <c r="O20" s="72"/>
      <c r="P20" s="73"/>
      <c r="Q20" s="72"/>
      <c r="R20" s="72"/>
      <c r="S20" s="74"/>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69">
        <f>total_amount_ba($B$2,$D$2,D20,F20,J20,K20,M20)</f>
        <v>0</v>
      </c>
      <c r="BB20" s="34">
        <f>BA20+SUM(N20:AZ20)</f>
        <v>0</v>
      </c>
      <c r="BC20" s="70" t="str">
        <f>SpellNumber(L20,BB20)</f>
        <v>INR Zero Only</v>
      </c>
      <c r="IA20" s="37">
        <v>3.1</v>
      </c>
      <c r="IB20" s="65" t="s">
        <v>61</v>
      </c>
      <c r="IC20" s="37"/>
      <c r="ID20" s="37">
        <v>5</v>
      </c>
      <c r="IE20" s="37" t="s">
        <v>53</v>
      </c>
      <c r="IF20" s="38"/>
      <c r="IG20" s="38"/>
      <c r="IH20" s="38"/>
      <c r="II20" s="38"/>
    </row>
    <row r="21" spans="1:243" s="36" customFormat="1" ht="16.5">
      <c r="A21" s="76">
        <v>3.2</v>
      </c>
      <c r="B21" s="85" t="s">
        <v>62</v>
      </c>
      <c r="C21" s="28"/>
      <c r="D21" s="77">
        <v>8</v>
      </c>
      <c r="E21" s="64" t="s">
        <v>53</v>
      </c>
      <c r="F21" s="79">
        <v>590.3</v>
      </c>
      <c r="G21" s="39"/>
      <c r="H21" s="39"/>
      <c r="I21" s="31" t="s">
        <v>33</v>
      </c>
      <c r="J21" s="32">
        <f>IF(I21="Less(-)",-1,1)</f>
        <v>1</v>
      </c>
      <c r="K21" s="33" t="s">
        <v>34</v>
      </c>
      <c r="L21" s="33" t="s">
        <v>4</v>
      </c>
      <c r="M21" s="71"/>
      <c r="N21" s="72"/>
      <c r="O21" s="72"/>
      <c r="P21" s="73"/>
      <c r="Q21" s="72"/>
      <c r="R21" s="72"/>
      <c r="S21" s="74"/>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69">
        <f>total_amount_ba($B$2,$D$2,D21,F21,J21,K21,M21)</f>
        <v>0</v>
      </c>
      <c r="BB21" s="34">
        <f>BA21+SUM(N21:AZ21)</f>
        <v>0</v>
      </c>
      <c r="BC21" s="70" t="str">
        <f>SpellNumber(L21,BB21)</f>
        <v>INR Zero Only</v>
      </c>
      <c r="IA21" s="37">
        <v>3.2</v>
      </c>
      <c r="IB21" s="65" t="s">
        <v>62</v>
      </c>
      <c r="IC21" s="37"/>
      <c r="ID21" s="37">
        <v>8</v>
      </c>
      <c r="IE21" s="37" t="s">
        <v>53</v>
      </c>
      <c r="IF21" s="38"/>
      <c r="IG21" s="38"/>
      <c r="IH21" s="38"/>
      <c r="II21" s="38"/>
    </row>
    <row r="22" spans="1:243" s="36" customFormat="1" ht="16.5">
      <c r="A22" s="76">
        <v>3.3</v>
      </c>
      <c r="B22" s="85" t="s">
        <v>63</v>
      </c>
      <c r="C22" s="28"/>
      <c r="D22" s="77">
        <v>4</v>
      </c>
      <c r="E22" s="64" t="s">
        <v>53</v>
      </c>
      <c r="F22" s="79">
        <v>585.8</v>
      </c>
      <c r="G22" s="39"/>
      <c r="H22" s="39"/>
      <c r="I22" s="31" t="s">
        <v>33</v>
      </c>
      <c r="J22" s="32">
        <f>IF(I22="Less(-)",-1,1)</f>
        <v>1</v>
      </c>
      <c r="K22" s="33" t="s">
        <v>34</v>
      </c>
      <c r="L22" s="33" t="s">
        <v>4</v>
      </c>
      <c r="M22" s="71"/>
      <c r="N22" s="72"/>
      <c r="O22" s="72"/>
      <c r="P22" s="73"/>
      <c r="Q22" s="72"/>
      <c r="R22" s="72"/>
      <c r="S22" s="74"/>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69">
        <f>total_amount_ba($B$2,$D$2,D22,F22,J22,K22,M22)</f>
        <v>0</v>
      </c>
      <c r="BB22" s="34">
        <f>BA22+SUM(N22:AZ22)</f>
        <v>0</v>
      </c>
      <c r="BC22" s="70" t="str">
        <f>SpellNumber(L22,BB22)</f>
        <v>INR Zero Only</v>
      </c>
      <c r="IA22" s="37">
        <v>3.3</v>
      </c>
      <c r="IB22" s="65" t="s">
        <v>63</v>
      </c>
      <c r="IC22" s="37"/>
      <c r="ID22" s="37">
        <v>4</v>
      </c>
      <c r="IE22" s="37" t="s">
        <v>53</v>
      </c>
      <c r="IF22" s="38"/>
      <c r="IG22" s="38"/>
      <c r="IH22" s="38"/>
      <c r="II22" s="38"/>
    </row>
    <row r="23" spans="1:243" s="36" customFormat="1" ht="16.5">
      <c r="A23" s="76">
        <v>3.4</v>
      </c>
      <c r="B23" s="85" t="s">
        <v>48</v>
      </c>
      <c r="C23" s="28"/>
      <c r="D23" s="77">
        <v>32</v>
      </c>
      <c r="E23" s="64" t="s">
        <v>53</v>
      </c>
      <c r="F23" s="79">
        <v>727.3</v>
      </c>
      <c r="G23" s="39"/>
      <c r="H23" s="39"/>
      <c r="I23" s="31" t="s">
        <v>33</v>
      </c>
      <c r="J23" s="32">
        <f>IF(I23="Less(-)",-1,1)</f>
        <v>1</v>
      </c>
      <c r="K23" s="33" t="s">
        <v>34</v>
      </c>
      <c r="L23" s="33" t="s">
        <v>4</v>
      </c>
      <c r="M23" s="71"/>
      <c r="N23" s="72"/>
      <c r="O23" s="72"/>
      <c r="P23" s="73"/>
      <c r="Q23" s="72"/>
      <c r="R23" s="72"/>
      <c r="S23" s="74"/>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69">
        <f>total_amount_ba($B$2,$D$2,D23,F23,J23,K23,M23)</f>
        <v>0</v>
      </c>
      <c r="BB23" s="34">
        <f>BA23+SUM(N23:AZ23)</f>
        <v>0</v>
      </c>
      <c r="BC23" s="70" t="str">
        <f>SpellNumber(L23,BB23)</f>
        <v>INR Zero Only</v>
      </c>
      <c r="IA23" s="37">
        <v>3.4</v>
      </c>
      <c r="IB23" s="65" t="s">
        <v>48</v>
      </c>
      <c r="IC23" s="37"/>
      <c r="ID23" s="37">
        <v>32</v>
      </c>
      <c r="IE23" s="37" t="s">
        <v>53</v>
      </c>
      <c r="IF23" s="38"/>
      <c r="IG23" s="38"/>
      <c r="IH23" s="38"/>
      <c r="II23" s="38"/>
    </row>
    <row r="24" spans="1:243" s="36" customFormat="1" ht="49.5">
      <c r="A24" s="76">
        <v>4</v>
      </c>
      <c r="B24" s="85" t="s">
        <v>64</v>
      </c>
      <c r="C24" s="28"/>
      <c r="D24" s="78"/>
      <c r="E24" s="29"/>
      <c r="F24" s="79"/>
      <c r="G24" s="30"/>
      <c r="H24" s="30"/>
      <c r="I24" s="31"/>
      <c r="J24" s="32"/>
      <c r="K24" s="33"/>
      <c r="L24" s="33"/>
      <c r="M24" s="80"/>
      <c r="N24" s="81"/>
      <c r="O24" s="81"/>
      <c r="P24" s="82"/>
      <c r="Q24" s="81"/>
      <c r="R24" s="81"/>
      <c r="S24" s="83"/>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69"/>
      <c r="BB24" s="34"/>
      <c r="BC24" s="35"/>
      <c r="IA24" s="37">
        <v>4</v>
      </c>
      <c r="IB24" s="65" t="s">
        <v>64</v>
      </c>
      <c r="IC24" s="37"/>
      <c r="ID24" s="37"/>
      <c r="IE24" s="37"/>
      <c r="IF24" s="38"/>
      <c r="IG24" s="38"/>
      <c r="IH24" s="38"/>
      <c r="II24" s="38"/>
    </row>
    <row r="25" spans="1:243" s="36" customFormat="1" ht="16.5">
      <c r="A25" s="76">
        <v>4.1</v>
      </c>
      <c r="B25" s="85" t="s">
        <v>49</v>
      </c>
      <c r="C25" s="28"/>
      <c r="D25" s="77">
        <v>65</v>
      </c>
      <c r="E25" s="67" t="s">
        <v>53</v>
      </c>
      <c r="F25" s="79">
        <v>245.2</v>
      </c>
      <c r="G25" s="39"/>
      <c r="H25" s="39"/>
      <c r="I25" s="31" t="s">
        <v>33</v>
      </c>
      <c r="J25" s="32">
        <f aca="true" t="shared" si="0" ref="J25:J34">IF(I25="Less(-)",-1,1)</f>
        <v>1</v>
      </c>
      <c r="K25" s="33" t="s">
        <v>34</v>
      </c>
      <c r="L25" s="33" t="s">
        <v>4</v>
      </c>
      <c r="M25" s="71"/>
      <c r="N25" s="72"/>
      <c r="O25" s="72"/>
      <c r="P25" s="73"/>
      <c r="Q25" s="72"/>
      <c r="R25" s="72"/>
      <c r="S25" s="74"/>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69">
        <f aca="true" t="shared" si="1" ref="BA25:BA34">total_amount_ba($B$2,$D$2,D25,F25,J25,K25,M25)</f>
        <v>0</v>
      </c>
      <c r="BB25" s="69">
        <f aca="true" t="shared" si="2" ref="BB25:BB34">BA25+SUM(N25:AZ25)</f>
        <v>0</v>
      </c>
      <c r="BC25" s="70" t="str">
        <f aca="true" t="shared" si="3" ref="BC25:BC34">SpellNumber(L25,BB25)</f>
        <v>INR Zero Only</v>
      </c>
      <c r="IA25" s="37">
        <v>4.1</v>
      </c>
      <c r="IB25" s="37" t="s">
        <v>49</v>
      </c>
      <c r="IC25" s="37"/>
      <c r="ID25" s="37">
        <v>65</v>
      </c>
      <c r="IE25" s="37" t="s">
        <v>53</v>
      </c>
      <c r="IF25" s="38"/>
      <c r="IG25" s="38"/>
      <c r="IH25" s="38"/>
      <c r="II25" s="38"/>
    </row>
    <row r="26" spans="1:243" s="36" customFormat="1" ht="16.5">
      <c r="A26" s="76">
        <v>4.2</v>
      </c>
      <c r="B26" s="85" t="s">
        <v>51</v>
      </c>
      <c r="C26" s="28"/>
      <c r="D26" s="77">
        <v>65</v>
      </c>
      <c r="E26" s="67" t="s">
        <v>53</v>
      </c>
      <c r="F26" s="79">
        <v>337.6</v>
      </c>
      <c r="G26" s="39"/>
      <c r="H26" s="39"/>
      <c r="I26" s="31" t="s">
        <v>33</v>
      </c>
      <c r="J26" s="32">
        <f t="shared" si="0"/>
        <v>1</v>
      </c>
      <c r="K26" s="33" t="s">
        <v>34</v>
      </c>
      <c r="L26" s="33" t="s">
        <v>4</v>
      </c>
      <c r="M26" s="71"/>
      <c r="N26" s="72"/>
      <c r="O26" s="72"/>
      <c r="P26" s="73"/>
      <c r="Q26" s="72"/>
      <c r="R26" s="72"/>
      <c r="S26" s="74"/>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69">
        <f t="shared" si="1"/>
        <v>0</v>
      </c>
      <c r="BB26" s="69">
        <f t="shared" si="2"/>
        <v>0</v>
      </c>
      <c r="BC26" s="70" t="str">
        <f t="shared" si="3"/>
        <v>INR Zero Only</v>
      </c>
      <c r="IA26" s="37">
        <v>4.2</v>
      </c>
      <c r="IB26" s="37" t="s">
        <v>51</v>
      </c>
      <c r="IC26" s="37"/>
      <c r="ID26" s="37">
        <v>65</v>
      </c>
      <c r="IE26" s="37" t="s">
        <v>53</v>
      </c>
      <c r="IF26" s="38"/>
      <c r="IG26" s="38"/>
      <c r="IH26" s="38"/>
      <c r="II26" s="38"/>
    </row>
    <row r="27" spans="1:243" s="36" customFormat="1" ht="16.5">
      <c r="A27" s="76">
        <v>4.3</v>
      </c>
      <c r="B27" s="85" t="s">
        <v>50</v>
      </c>
      <c r="C27" s="28"/>
      <c r="D27" s="77">
        <v>20</v>
      </c>
      <c r="E27" s="67" t="s">
        <v>53</v>
      </c>
      <c r="F27" s="79">
        <v>165.9</v>
      </c>
      <c r="G27" s="39"/>
      <c r="H27" s="39"/>
      <c r="I27" s="31" t="s">
        <v>33</v>
      </c>
      <c r="J27" s="32">
        <f t="shared" si="0"/>
        <v>1</v>
      </c>
      <c r="K27" s="33" t="s">
        <v>34</v>
      </c>
      <c r="L27" s="33" t="s">
        <v>4</v>
      </c>
      <c r="M27" s="71"/>
      <c r="N27" s="72"/>
      <c r="O27" s="72"/>
      <c r="P27" s="73"/>
      <c r="Q27" s="72"/>
      <c r="R27" s="72"/>
      <c r="S27" s="74"/>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69">
        <f t="shared" si="1"/>
        <v>0</v>
      </c>
      <c r="BB27" s="69">
        <f t="shared" si="2"/>
        <v>0</v>
      </c>
      <c r="BC27" s="70" t="str">
        <f t="shared" si="3"/>
        <v>INR Zero Only</v>
      </c>
      <c r="IA27" s="37">
        <v>4.3</v>
      </c>
      <c r="IB27" s="37" t="s">
        <v>50</v>
      </c>
      <c r="IC27" s="37"/>
      <c r="ID27" s="37">
        <v>20</v>
      </c>
      <c r="IE27" s="37" t="s">
        <v>53</v>
      </c>
      <c r="IF27" s="38"/>
      <c r="IG27" s="38"/>
      <c r="IH27" s="38"/>
      <c r="II27" s="38"/>
    </row>
    <row r="28" spans="1:243" s="36" customFormat="1" ht="16.5">
      <c r="A28" s="76">
        <v>4.4</v>
      </c>
      <c r="B28" s="85" t="s">
        <v>52</v>
      </c>
      <c r="C28" s="28"/>
      <c r="D28" s="77">
        <v>20</v>
      </c>
      <c r="E28" s="67" t="s">
        <v>53</v>
      </c>
      <c r="F28" s="79">
        <v>209.5</v>
      </c>
      <c r="G28" s="39"/>
      <c r="H28" s="39"/>
      <c r="I28" s="31" t="s">
        <v>33</v>
      </c>
      <c r="J28" s="32">
        <f t="shared" si="0"/>
        <v>1</v>
      </c>
      <c r="K28" s="33" t="s">
        <v>34</v>
      </c>
      <c r="L28" s="33" t="s">
        <v>4</v>
      </c>
      <c r="M28" s="71"/>
      <c r="N28" s="72"/>
      <c r="O28" s="72"/>
      <c r="P28" s="73"/>
      <c r="Q28" s="72"/>
      <c r="R28" s="72"/>
      <c r="S28" s="74"/>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69">
        <f t="shared" si="1"/>
        <v>0</v>
      </c>
      <c r="BB28" s="69">
        <f t="shared" si="2"/>
        <v>0</v>
      </c>
      <c r="BC28" s="70" t="str">
        <f t="shared" si="3"/>
        <v>INR Zero Only</v>
      </c>
      <c r="IA28" s="37">
        <v>4.4</v>
      </c>
      <c r="IB28" s="37" t="s">
        <v>52</v>
      </c>
      <c r="IC28" s="37"/>
      <c r="ID28" s="37">
        <v>20</v>
      </c>
      <c r="IE28" s="37" t="s">
        <v>53</v>
      </c>
      <c r="IF28" s="38"/>
      <c r="IG28" s="38"/>
      <c r="IH28" s="38"/>
      <c r="II28" s="38"/>
    </row>
    <row r="29" spans="1:243" s="36" customFormat="1" ht="115.5">
      <c r="A29" s="76">
        <v>5</v>
      </c>
      <c r="B29" s="85" t="s">
        <v>65</v>
      </c>
      <c r="C29" s="28"/>
      <c r="D29" s="77">
        <v>1</v>
      </c>
      <c r="E29" s="67" t="s">
        <v>53</v>
      </c>
      <c r="F29" s="79">
        <v>486.6</v>
      </c>
      <c r="G29" s="39"/>
      <c r="H29" s="39"/>
      <c r="I29" s="31" t="s">
        <v>33</v>
      </c>
      <c r="J29" s="32">
        <f t="shared" si="0"/>
        <v>1</v>
      </c>
      <c r="K29" s="33" t="s">
        <v>34</v>
      </c>
      <c r="L29" s="33" t="s">
        <v>4</v>
      </c>
      <c r="M29" s="71"/>
      <c r="N29" s="72"/>
      <c r="O29" s="72"/>
      <c r="P29" s="73"/>
      <c r="Q29" s="72"/>
      <c r="R29" s="72"/>
      <c r="S29" s="74"/>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69">
        <f t="shared" si="1"/>
        <v>0</v>
      </c>
      <c r="BB29" s="69">
        <f t="shared" si="2"/>
        <v>0</v>
      </c>
      <c r="BC29" s="70" t="str">
        <f t="shared" si="3"/>
        <v>INR Zero Only</v>
      </c>
      <c r="IA29" s="37">
        <v>5</v>
      </c>
      <c r="IB29" s="65" t="s">
        <v>65</v>
      </c>
      <c r="IC29" s="37"/>
      <c r="ID29" s="37">
        <v>1</v>
      </c>
      <c r="IE29" s="37" t="s">
        <v>53</v>
      </c>
      <c r="IF29" s="38"/>
      <c r="IG29" s="38"/>
      <c r="IH29" s="38"/>
      <c r="II29" s="38"/>
    </row>
    <row r="30" spans="1:243" s="36" customFormat="1" ht="82.5">
      <c r="A30" s="76">
        <v>6</v>
      </c>
      <c r="B30" s="85" t="s">
        <v>66</v>
      </c>
      <c r="C30" s="28"/>
      <c r="D30" s="78"/>
      <c r="E30" s="29"/>
      <c r="F30" s="79"/>
      <c r="G30" s="30"/>
      <c r="H30" s="30"/>
      <c r="I30" s="31"/>
      <c r="J30" s="32"/>
      <c r="K30" s="33"/>
      <c r="L30" s="33"/>
      <c r="M30" s="80"/>
      <c r="N30" s="81"/>
      <c r="O30" s="81"/>
      <c r="P30" s="82"/>
      <c r="Q30" s="81"/>
      <c r="R30" s="81"/>
      <c r="S30" s="83"/>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69"/>
      <c r="BB30" s="34"/>
      <c r="BC30" s="35"/>
      <c r="IA30" s="37">
        <v>6</v>
      </c>
      <c r="IB30" s="65" t="s">
        <v>66</v>
      </c>
      <c r="IC30" s="37"/>
      <c r="ID30" s="37"/>
      <c r="IE30" s="37"/>
      <c r="IF30" s="38"/>
      <c r="IG30" s="38"/>
      <c r="IH30" s="38"/>
      <c r="II30" s="38"/>
    </row>
    <row r="31" spans="1:243" s="36" customFormat="1" ht="16.5">
      <c r="A31" s="76">
        <v>6.1</v>
      </c>
      <c r="B31" s="85" t="s">
        <v>67</v>
      </c>
      <c r="C31" s="28"/>
      <c r="D31" s="77">
        <v>26</v>
      </c>
      <c r="E31" s="67" t="s">
        <v>53</v>
      </c>
      <c r="F31" s="79">
        <v>272.2</v>
      </c>
      <c r="G31" s="39"/>
      <c r="H31" s="39"/>
      <c r="I31" s="31" t="s">
        <v>33</v>
      </c>
      <c r="J31" s="32">
        <f t="shared" si="0"/>
        <v>1</v>
      </c>
      <c r="K31" s="33" t="s">
        <v>34</v>
      </c>
      <c r="L31" s="33" t="s">
        <v>4</v>
      </c>
      <c r="M31" s="71"/>
      <c r="N31" s="72"/>
      <c r="O31" s="72"/>
      <c r="P31" s="73"/>
      <c r="Q31" s="72"/>
      <c r="R31" s="72"/>
      <c r="S31" s="74"/>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69">
        <f t="shared" si="1"/>
        <v>0</v>
      </c>
      <c r="BB31" s="69">
        <f t="shared" si="2"/>
        <v>0</v>
      </c>
      <c r="BC31" s="70" t="str">
        <f t="shared" si="3"/>
        <v>INR Zero Only</v>
      </c>
      <c r="IA31" s="37">
        <v>6.1</v>
      </c>
      <c r="IB31" s="37" t="s">
        <v>67</v>
      </c>
      <c r="IC31" s="37"/>
      <c r="ID31" s="37">
        <v>26</v>
      </c>
      <c r="IE31" s="37" t="s">
        <v>53</v>
      </c>
      <c r="IF31" s="38"/>
      <c r="IG31" s="38"/>
      <c r="IH31" s="38"/>
      <c r="II31" s="38"/>
    </row>
    <row r="32" spans="1:243" s="36" customFormat="1" ht="16.5">
      <c r="A32" s="76">
        <v>6.2</v>
      </c>
      <c r="B32" s="85" t="s">
        <v>68</v>
      </c>
      <c r="C32" s="28"/>
      <c r="D32" s="77">
        <v>5</v>
      </c>
      <c r="E32" s="67" t="s">
        <v>53</v>
      </c>
      <c r="F32" s="79">
        <v>1070.7</v>
      </c>
      <c r="G32" s="39"/>
      <c r="H32" s="39"/>
      <c r="I32" s="31" t="s">
        <v>33</v>
      </c>
      <c r="J32" s="32">
        <f t="shared" si="0"/>
        <v>1</v>
      </c>
      <c r="K32" s="33" t="s">
        <v>34</v>
      </c>
      <c r="L32" s="33" t="s">
        <v>4</v>
      </c>
      <c r="M32" s="71"/>
      <c r="N32" s="72"/>
      <c r="O32" s="72"/>
      <c r="P32" s="73"/>
      <c r="Q32" s="72"/>
      <c r="R32" s="72"/>
      <c r="S32" s="74"/>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69">
        <f t="shared" si="1"/>
        <v>0</v>
      </c>
      <c r="BB32" s="69">
        <f t="shared" si="2"/>
        <v>0</v>
      </c>
      <c r="BC32" s="70" t="str">
        <f t="shared" si="3"/>
        <v>INR Zero Only</v>
      </c>
      <c r="IA32" s="37">
        <v>6.2</v>
      </c>
      <c r="IB32" s="37" t="s">
        <v>68</v>
      </c>
      <c r="IC32" s="37"/>
      <c r="ID32" s="37">
        <v>5</v>
      </c>
      <c r="IE32" s="37" t="s">
        <v>53</v>
      </c>
      <c r="IF32" s="38"/>
      <c r="IG32" s="38"/>
      <c r="IH32" s="38"/>
      <c r="II32" s="38"/>
    </row>
    <row r="33" spans="1:243" s="36" customFormat="1" ht="82.5">
      <c r="A33" s="76">
        <v>7</v>
      </c>
      <c r="B33" s="85" t="s">
        <v>69</v>
      </c>
      <c r="C33" s="28"/>
      <c r="D33" s="78"/>
      <c r="E33" s="29"/>
      <c r="F33" s="79"/>
      <c r="G33" s="30"/>
      <c r="H33" s="30"/>
      <c r="I33" s="31"/>
      <c r="J33" s="32"/>
      <c r="K33" s="33"/>
      <c r="L33" s="33"/>
      <c r="M33" s="80"/>
      <c r="N33" s="81"/>
      <c r="O33" s="81"/>
      <c r="P33" s="82"/>
      <c r="Q33" s="81"/>
      <c r="R33" s="81"/>
      <c r="S33" s="83"/>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69"/>
      <c r="BB33" s="34"/>
      <c r="BC33" s="35"/>
      <c r="IA33" s="37">
        <v>7</v>
      </c>
      <c r="IB33" s="65" t="s">
        <v>69</v>
      </c>
      <c r="IC33" s="37"/>
      <c r="ID33" s="37"/>
      <c r="IE33" s="37"/>
      <c r="IF33" s="38"/>
      <c r="IG33" s="38"/>
      <c r="IH33" s="38"/>
      <c r="II33" s="38"/>
    </row>
    <row r="34" spans="1:243" s="36" customFormat="1" ht="16.5">
      <c r="A34" s="76">
        <v>7.1</v>
      </c>
      <c r="B34" s="85" t="s">
        <v>70</v>
      </c>
      <c r="C34" s="28"/>
      <c r="D34" s="77">
        <v>1</v>
      </c>
      <c r="E34" s="67" t="s">
        <v>53</v>
      </c>
      <c r="F34" s="79">
        <v>3232.1</v>
      </c>
      <c r="G34" s="39"/>
      <c r="H34" s="39"/>
      <c r="I34" s="31" t="s">
        <v>33</v>
      </c>
      <c r="J34" s="32">
        <f t="shared" si="0"/>
        <v>1</v>
      </c>
      <c r="K34" s="33" t="s">
        <v>34</v>
      </c>
      <c r="L34" s="33" t="s">
        <v>4</v>
      </c>
      <c r="M34" s="71"/>
      <c r="N34" s="72"/>
      <c r="O34" s="72"/>
      <c r="P34" s="73"/>
      <c r="Q34" s="72"/>
      <c r="R34" s="72"/>
      <c r="S34" s="74"/>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69">
        <f t="shared" si="1"/>
        <v>0</v>
      </c>
      <c r="BB34" s="69">
        <f t="shared" si="2"/>
        <v>0</v>
      </c>
      <c r="BC34" s="70" t="str">
        <f t="shared" si="3"/>
        <v>INR Zero Only</v>
      </c>
      <c r="IA34" s="37">
        <v>7.1</v>
      </c>
      <c r="IB34" s="37" t="s">
        <v>70</v>
      </c>
      <c r="IC34" s="37"/>
      <c r="ID34" s="37">
        <v>1</v>
      </c>
      <c r="IE34" s="37" t="s">
        <v>53</v>
      </c>
      <c r="IF34" s="38"/>
      <c r="IG34" s="38"/>
      <c r="IH34" s="38"/>
      <c r="II34" s="38"/>
    </row>
    <row r="35" spans="1:243" s="36" customFormat="1" ht="82.5">
      <c r="A35" s="76">
        <v>8</v>
      </c>
      <c r="B35" s="85" t="s">
        <v>71</v>
      </c>
      <c r="C35" s="28"/>
      <c r="D35" s="78"/>
      <c r="E35" s="29"/>
      <c r="F35" s="79"/>
      <c r="G35" s="30"/>
      <c r="H35" s="30"/>
      <c r="I35" s="31"/>
      <c r="J35" s="32"/>
      <c r="K35" s="33"/>
      <c r="L35" s="33"/>
      <c r="M35" s="80"/>
      <c r="N35" s="81"/>
      <c r="O35" s="81"/>
      <c r="P35" s="82"/>
      <c r="Q35" s="81"/>
      <c r="R35" s="81"/>
      <c r="S35" s="83"/>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69"/>
      <c r="BB35" s="34"/>
      <c r="BC35" s="35"/>
      <c r="IA35" s="37">
        <v>8</v>
      </c>
      <c r="IB35" s="65" t="s">
        <v>71</v>
      </c>
      <c r="IC35" s="37"/>
      <c r="ID35" s="37"/>
      <c r="IE35" s="37"/>
      <c r="IF35" s="38"/>
      <c r="IG35" s="38"/>
      <c r="IH35" s="38"/>
      <c r="II35" s="38"/>
    </row>
    <row r="36" spans="1:243" s="36" customFormat="1" ht="16.5">
      <c r="A36" s="76">
        <v>8.1</v>
      </c>
      <c r="B36" s="85" t="s">
        <v>72</v>
      </c>
      <c r="C36" s="28"/>
      <c r="D36" s="77">
        <v>1</v>
      </c>
      <c r="E36" s="67" t="s">
        <v>53</v>
      </c>
      <c r="F36" s="79">
        <v>2009.3</v>
      </c>
      <c r="G36" s="39"/>
      <c r="H36" s="39"/>
      <c r="I36" s="31" t="s">
        <v>33</v>
      </c>
      <c r="J36" s="32">
        <f>IF(I36="Less(-)",-1,1)</f>
        <v>1</v>
      </c>
      <c r="K36" s="33" t="s">
        <v>34</v>
      </c>
      <c r="L36" s="33" t="s">
        <v>4</v>
      </c>
      <c r="M36" s="71"/>
      <c r="N36" s="72"/>
      <c r="O36" s="72"/>
      <c r="P36" s="73"/>
      <c r="Q36" s="72"/>
      <c r="R36" s="72"/>
      <c r="S36" s="74"/>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69">
        <f>total_amount_ba($B$2,$D$2,D36,F36,J36,K36,M36)</f>
        <v>0</v>
      </c>
      <c r="BB36" s="69">
        <f>BA36+SUM(N36:AZ36)</f>
        <v>0</v>
      </c>
      <c r="BC36" s="70" t="str">
        <f>SpellNumber(L36,BB36)</f>
        <v>INR Zero Only</v>
      </c>
      <c r="IA36" s="37">
        <v>8.1</v>
      </c>
      <c r="IB36" s="37" t="s">
        <v>72</v>
      </c>
      <c r="IC36" s="37"/>
      <c r="ID36" s="37">
        <v>1</v>
      </c>
      <c r="IE36" s="37" t="s">
        <v>53</v>
      </c>
      <c r="IF36" s="38"/>
      <c r="IG36" s="38"/>
      <c r="IH36" s="38"/>
      <c r="II36" s="38"/>
    </row>
    <row r="37" spans="1:243" s="36" customFormat="1" ht="99">
      <c r="A37" s="76">
        <v>9</v>
      </c>
      <c r="B37" s="85" t="s">
        <v>73</v>
      </c>
      <c r="C37" s="28"/>
      <c r="D37" s="77">
        <v>5</v>
      </c>
      <c r="E37" s="67" t="s">
        <v>53</v>
      </c>
      <c r="F37" s="79">
        <v>6521</v>
      </c>
      <c r="G37" s="39"/>
      <c r="H37" s="39"/>
      <c r="I37" s="31" t="s">
        <v>33</v>
      </c>
      <c r="J37" s="32">
        <f>IF(I37="Less(-)",-1,1)</f>
        <v>1</v>
      </c>
      <c r="K37" s="33" t="s">
        <v>34</v>
      </c>
      <c r="L37" s="33" t="s">
        <v>4</v>
      </c>
      <c r="M37" s="71"/>
      <c r="N37" s="72"/>
      <c r="O37" s="72"/>
      <c r="P37" s="73"/>
      <c r="Q37" s="72"/>
      <c r="R37" s="72"/>
      <c r="S37" s="74"/>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69">
        <f>total_amount_ba($B$2,$D$2,D37,F37,J37,K37,M37)</f>
        <v>0</v>
      </c>
      <c r="BB37" s="69">
        <f>BA37+SUM(N37:AZ37)</f>
        <v>0</v>
      </c>
      <c r="BC37" s="70" t="str">
        <f>SpellNumber(L37,BB37)</f>
        <v>INR Zero Only</v>
      </c>
      <c r="IA37" s="37">
        <v>9</v>
      </c>
      <c r="IB37" s="65" t="s">
        <v>73</v>
      </c>
      <c r="IC37" s="37"/>
      <c r="ID37" s="37">
        <v>5</v>
      </c>
      <c r="IE37" s="37" t="s">
        <v>53</v>
      </c>
      <c r="IF37" s="38"/>
      <c r="IG37" s="38"/>
      <c r="IH37" s="38"/>
      <c r="II37" s="38"/>
    </row>
    <row r="38" spans="1:243" s="36" customFormat="1" ht="247.5">
      <c r="A38" s="76">
        <v>10</v>
      </c>
      <c r="B38" s="85" t="s">
        <v>74</v>
      </c>
      <c r="C38" s="28"/>
      <c r="D38" s="77">
        <v>2</v>
      </c>
      <c r="E38" s="67" t="s">
        <v>53</v>
      </c>
      <c r="F38" s="79">
        <v>11170.1</v>
      </c>
      <c r="G38" s="39"/>
      <c r="H38" s="39"/>
      <c r="I38" s="31" t="s">
        <v>33</v>
      </c>
      <c r="J38" s="32">
        <f>IF(I38="Less(-)",-1,1)</f>
        <v>1</v>
      </c>
      <c r="K38" s="33" t="s">
        <v>34</v>
      </c>
      <c r="L38" s="33" t="s">
        <v>4</v>
      </c>
      <c r="M38" s="71"/>
      <c r="N38" s="72"/>
      <c r="O38" s="72"/>
      <c r="P38" s="73"/>
      <c r="Q38" s="72"/>
      <c r="R38" s="72"/>
      <c r="S38" s="74"/>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69">
        <f>total_amount_ba($B$2,$D$2,D38,F38,J38,K38,M38)</f>
        <v>0</v>
      </c>
      <c r="BB38" s="69">
        <f>BA38+SUM(N38:AZ38)</f>
        <v>0</v>
      </c>
      <c r="BC38" s="70" t="str">
        <f>SpellNumber(L38,BB38)</f>
        <v>INR Zero Only</v>
      </c>
      <c r="IA38" s="37">
        <v>10</v>
      </c>
      <c r="IB38" s="65" t="s">
        <v>74</v>
      </c>
      <c r="IC38" s="37"/>
      <c r="ID38" s="37">
        <v>2</v>
      </c>
      <c r="IE38" s="37" t="s">
        <v>53</v>
      </c>
      <c r="IF38" s="38"/>
      <c r="IG38" s="38"/>
      <c r="IH38" s="38"/>
      <c r="II38" s="38"/>
    </row>
    <row r="39" spans="1:243" s="36" customFormat="1" ht="49.5">
      <c r="A39" s="76">
        <v>11</v>
      </c>
      <c r="B39" s="85" t="s">
        <v>75</v>
      </c>
      <c r="C39" s="28"/>
      <c r="D39" s="77">
        <v>25</v>
      </c>
      <c r="E39" s="67" t="s">
        <v>77</v>
      </c>
      <c r="F39" s="79">
        <v>135</v>
      </c>
      <c r="G39" s="39"/>
      <c r="H39" s="39"/>
      <c r="I39" s="31" t="s">
        <v>33</v>
      </c>
      <c r="J39" s="32">
        <f>IF(I39="Less(-)",-1,1)</f>
        <v>1</v>
      </c>
      <c r="K39" s="33" t="s">
        <v>34</v>
      </c>
      <c r="L39" s="33" t="s">
        <v>4</v>
      </c>
      <c r="M39" s="71"/>
      <c r="N39" s="72"/>
      <c r="O39" s="72"/>
      <c r="P39" s="73"/>
      <c r="Q39" s="72"/>
      <c r="R39" s="72"/>
      <c r="S39" s="74"/>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69">
        <f>total_amount_ba($B$2,$D$2,D39,F39,J39,K39,M39)</f>
        <v>0</v>
      </c>
      <c r="BB39" s="69">
        <f>BA39+SUM(N39:AZ39)</f>
        <v>0</v>
      </c>
      <c r="BC39" s="70" t="str">
        <f>SpellNumber(L39,BB39)</f>
        <v>INR Zero Only</v>
      </c>
      <c r="IA39" s="37">
        <v>11</v>
      </c>
      <c r="IB39" s="37" t="s">
        <v>75</v>
      </c>
      <c r="IC39" s="37"/>
      <c r="ID39" s="37">
        <v>25</v>
      </c>
      <c r="IE39" s="37" t="s">
        <v>77</v>
      </c>
      <c r="IF39" s="38"/>
      <c r="IG39" s="38"/>
      <c r="IH39" s="38"/>
      <c r="II39" s="38"/>
    </row>
    <row r="40" spans="1:243" s="36" customFormat="1" ht="49.5">
      <c r="A40" s="76">
        <v>12</v>
      </c>
      <c r="B40" s="85" t="s">
        <v>76</v>
      </c>
      <c r="C40" s="28"/>
      <c r="D40" s="77">
        <v>10</v>
      </c>
      <c r="E40" s="67" t="s">
        <v>77</v>
      </c>
      <c r="F40" s="79">
        <v>136.1</v>
      </c>
      <c r="G40" s="39"/>
      <c r="H40" s="39"/>
      <c r="I40" s="31" t="s">
        <v>33</v>
      </c>
      <c r="J40" s="32">
        <f>IF(I40="Less(-)",-1,1)</f>
        <v>1</v>
      </c>
      <c r="K40" s="33" t="s">
        <v>34</v>
      </c>
      <c r="L40" s="33" t="s">
        <v>4</v>
      </c>
      <c r="M40" s="71"/>
      <c r="N40" s="72"/>
      <c r="O40" s="72"/>
      <c r="P40" s="73"/>
      <c r="Q40" s="72"/>
      <c r="R40" s="72"/>
      <c r="S40" s="74"/>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69">
        <f>total_amount_ba($B$2,$D$2,D40,F40,J40,K40,M40)</f>
        <v>0</v>
      </c>
      <c r="BB40" s="69">
        <f>BA40+SUM(N40:AZ40)</f>
        <v>0</v>
      </c>
      <c r="BC40" s="70" t="str">
        <f>SpellNumber(L40,BB40)</f>
        <v>INR Zero Only</v>
      </c>
      <c r="IA40" s="37">
        <v>12</v>
      </c>
      <c r="IB40" s="37" t="s">
        <v>76</v>
      </c>
      <c r="IC40" s="37"/>
      <c r="ID40" s="37">
        <v>10</v>
      </c>
      <c r="IE40" s="37" t="s">
        <v>77</v>
      </c>
      <c r="IF40" s="38"/>
      <c r="IG40" s="38"/>
      <c r="IH40" s="38"/>
      <c r="II40" s="38"/>
    </row>
    <row r="41" spans="1:243" s="36" customFormat="1" ht="33" customHeight="1">
      <c r="A41" s="40" t="s">
        <v>35</v>
      </c>
      <c r="B41" s="41"/>
      <c r="C41" s="42"/>
      <c r="D41" s="43"/>
      <c r="E41" s="43"/>
      <c r="F41" s="43"/>
      <c r="G41" s="43"/>
      <c r="H41" s="44"/>
      <c r="I41" s="44"/>
      <c r="J41" s="44"/>
      <c r="K41" s="44"/>
      <c r="L41" s="45"/>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SUM(BA13:BA40)</f>
        <v>0</v>
      </c>
      <c r="BB41" s="47">
        <f>SUM(BB22:BB40)</f>
        <v>0</v>
      </c>
      <c r="BC41" s="35" t="str">
        <f>SpellNumber($E$2,BA41)</f>
        <v>INR Zero Only</v>
      </c>
      <c r="IA41" s="37"/>
      <c r="IB41" s="37"/>
      <c r="IC41" s="37"/>
      <c r="ID41" s="37"/>
      <c r="IE41" s="37"/>
      <c r="IF41" s="38"/>
      <c r="IG41" s="38"/>
      <c r="IH41" s="38"/>
      <c r="II41" s="38"/>
    </row>
    <row r="42" spans="1:243" s="57" customFormat="1" ht="39" customHeight="1" hidden="1">
      <c r="A42" s="48" t="s">
        <v>36</v>
      </c>
      <c r="B42" s="49"/>
      <c r="C42" s="50"/>
      <c r="D42" s="51"/>
      <c r="E42" s="62" t="s">
        <v>37</v>
      </c>
      <c r="F42" s="63"/>
      <c r="G42" s="52"/>
      <c r="H42" s="53"/>
      <c r="I42" s="53"/>
      <c r="J42" s="53"/>
      <c r="K42" s="54"/>
      <c r="L42" s="55"/>
      <c r="M42" s="56"/>
      <c r="O42" s="36"/>
      <c r="P42" s="36"/>
      <c r="Q42" s="36"/>
      <c r="R42" s="36"/>
      <c r="S42" s="36"/>
      <c r="BA42" s="58">
        <f>IF(ISBLANK(F42),0,IF(E42="Excess (+)",ROUND(BA41+(BA41*F42),2),IF(E42="Less (-)",ROUND(BA41+(BA41*F42*(-1)),2),0)))</f>
        <v>0</v>
      </c>
      <c r="BB42" s="59">
        <f>ROUND(BA42,0)</f>
        <v>0</v>
      </c>
      <c r="BC42" s="35" t="str">
        <f>SpellNumber(L42,BB42)</f>
        <v> Zero Only</v>
      </c>
      <c r="IA42" s="60"/>
      <c r="IB42" s="60"/>
      <c r="IC42" s="60"/>
      <c r="ID42" s="60"/>
      <c r="IE42" s="60"/>
      <c r="IF42" s="61"/>
      <c r="IG42" s="61"/>
      <c r="IH42" s="61"/>
      <c r="II42" s="61"/>
    </row>
    <row r="43" spans="1:243" s="57" customFormat="1" ht="51" customHeight="1">
      <c r="A43" s="40" t="s">
        <v>38</v>
      </c>
      <c r="B43" s="40"/>
      <c r="C43" s="87" t="str">
        <f>SpellNumber($E$2,BA41)</f>
        <v>INR Zero Only</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IA43" s="60"/>
      <c r="IB43" s="60"/>
      <c r="IC43" s="60"/>
      <c r="ID43" s="60"/>
      <c r="IE43" s="60"/>
      <c r="IF43" s="61"/>
      <c r="IG43" s="61"/>
      <c r="IH43" s="61"/>
      <c r="II43" s="61"/>
    </row>
  </sheetData>
  <sheetProtection password="F5B2" sheet="1"/>
  <mergeCells count="8">
    <mergeCell ref="A9:BC9"/>
    <mergeCell ref="C43:BC43"/>
    <mergeCell ref="A1:L1"/>
    <mergeCell ref="A4:BC4"/>
    <mergeCell ref="A5:BC5"/>
    <mergeCell ref="A6:BC6"/>
    <mergeCell ref="A7:BC7"/>
    <mergeCell ref="B8:BC8"/>
  </mergeCells>
  <dataValidations count="19">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allowBlank="1" showInputMessage="1" showErrorMessage="1" promptTitle="Units" prompt="Please enter Units in text" sqref="E17 E35 E24 E13 E19 E30 E33">
      <formula1>0</formula1>
      <formula2>0</formula2>
    </dataValidation>
    <dataValidation type="list" showInputMessage="1" showErrorMessage="1" promptTitle="Option C1 or D1" prompt="Please select the Option C1 or Option D1" errorTitle="Please enter valid values only" error="Please select the Option C1 or Option D1" sqref="D42">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decimal" allowBlank="1" showInputMessage="1" showErrorMessage="1" promptTitle="Basic Rate Entry" prompt="Please enter Basic Rate in Rupees for this item. " errorTitle="Invaid Entry" error="Only Numeric Values are allowed. " sqref="M14:M16 M36:M40 M20:M23 M18 M25:M29 M31:M32 M34">
      <formula1>0</formula1>
      <formula2>999999999999999</formula2>
    </dataValidation>
    <dataValidation allowBlank="1" showInputMessage="1" showErrorMessage="1" promptTitle="Units" prompt="Please enter Units in text" sqref="E14:E16 E20:E23 E36:E40 E18 E25:E29 E31:E32 E34"/>
    <dataValidation type="decimal" allowBlank="1" showErrorMessage="1" errorTitle="Invalid Entry" error="Only Numeric Values are allowed. " sqref="A13:A40">
      <formula1>0</formula1>
      <formula2>999999999999999</formula2>
    </dataValidation>
    <dataValidation type="list" allowBlank="1" showInputMessage="1" showErrorMessage="1" sqref="L13 L14 L15 L16 L17 L18 L19 L20 L21 L22 L23 L24 L25 L26 L27 L28 L29 L30 L31 L32 L33 L34 L35 L36 L37 L38 L40 L39">
      <formula1>"INR"</formula1>
    </dataValidation>
    <dataValidation type="list" allowBlank="1" showErrorMessage="1" sqref="K13:K4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3:H40">
      <formula1>0</formula1>
      <formula2>999999999999999</formula2>
    </dataValidation>
    <dataValidation allowBlank="1" showInputMessage="1" showErrorMessage="1" promptTitle="Itemcode/Make" prompt="Please enter text" sqref="C13:C40">
      <formula1>0</formula1>
      <formula2>0</formula2>
    </dataValidation>
    <dataValidation type="decimal" allowBlank="1" showInputMessage="1" showErrorMessage="1" promptTitle="Quantity" prompt="Please enter the Quantity for this item. " errorTitle="Invalid Entry" error="Only Numeric Values are allowed. " sqref="D13:D40 F13:F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type="list" showErrorMessage="1" sqref="I13:I40">
      <formula1>"Excess(+),Less(-)"</formula1>
      <formula2>0</formula2>
    </dataValidation>
    <dataValidation allowBlank="1" showInputMessage="1" showErrorMessage="1" promptTitle="Addition / Deduction" prompt="Please Choose the correct One" sqref="J13:J40">
      <formula1>0</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portrait" paperSize="9" scale="51"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6" sqref="I26"/>
    </sheetView>
  </sheetViews>
  <sheetFormatPr defaultColWidth="9.140625" defaultRowHeight="15"/>
  <sheetData>
    <row r="6" spans="5:11" ht="15">
      <c r="E6" s="92" t="s">
        <v>39</v>
      </c>
      <c r="F6" s="92"/>
      <c r="G6" s="92"/>
      <c r="H6" s="92"/>
      <c r="I6" s="92"/>
      <c r="J6" s="92"/>
      <c r="K6" s="92"/>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2022-08-03T07:26:34Z</cp:lastPrinted>
  <dcterms:created xsi:type="dcterms:W3CDTF">2009-01-30T06:42:42Z</dcterms:created>
  <dcterms:modified xsi:type="dcterms:W3CDTF">2023-02-07T10:51:30Z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