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<sst xmlns="http://schemas.openxmlformats.org/spreadsheetml/2006/main" count="206" uniqueCount="70">
  <si>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</si>
  <si>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</si>
  <si>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</si>
  <si>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</si>
  <si>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</si>
  <si>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</si>
  <si>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</si>
  <si>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</si>
  <si>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</si>
  <si>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</si>
  <si>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</si>
  <si>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</si>
  <si>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</si>
  <si>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</si>
  <si>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</si>
  <si>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</si>
  <si>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</si>
  <si>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</si>
  <si>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</si>
  <si>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</si>
  <si>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</si>
  <si>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</si>
  <si>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</si>
  <si>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</si>
  <si>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</si>
  <si>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</si>
  <si>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</si>
  <si>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</si>
  <si>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</si>
  <si>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</si>
  <si>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</si>
  <si>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</si>
  <si>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</si>
  <si>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</si>
  <si>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</si>
  <si>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</si>
  <si>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</si>
  <si>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</si>
  <si>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</si>
  <si>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</si>
  <si>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</si>
  <si>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</si>
  <si>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</si>
  <si>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</si>
  <si>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t>Each</t>
  </si>
  <si>
    <r>
      <t xml:space="preserve">Basic unit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</si>
  <si>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</si>
  <si>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Single Pole</t>
  </si>
  <si>
    <t>Name of Work:  Electrical works for additional requirement in PSB 2212 &amp; PSB 2211 at IISER TVM campus, Thiruvananthapuram</t>
  </si>
  <si>
    <t>Supplying and drawing following sizes of FRLS PVC insulated copper conductor, single/Multi core cable in the existing surface/ recessed  PVC conduit/CMS trunking as required.</t>
  </si>
  <si>
    <t>1X4 sq. mm + 2 X 4 sq. mm earth wire</t>
  </si>
  <si>
    <t>3Cx 6 sqmm flexible cable</t>
  </si>
  <si>
    <t>4 X 6 sq. mm + 2 X 6 sq. mm earth wire</t>
  </si>
  <si>
    <t>Supplying and fixing suitable size CMS/PVC Surface  box with modular plate and cover in existing Cable Management System/front on surface or in recess , including providing and fixing 3 pin 5/6 A modular socket outlet and 5/6 A modular switch, connections etc. as required.</t>
  </si>
  <si>
    <t>Supplying and fixing suitable size CMS/PVC surface box with modular plate and cover in existing Cable Management System/front on surface or in recess, including providing and fixing 6 pin 5/6 &amp; 15/16 A modular socket outlet and 15/16 A modular switch, connections etc. as required.</t>
  </si>
  <si>
    <t>Supplying and fixing of following sizes of medium class PVC conduit along with accessories in surface/recess including
cutting the wall and making good the same in case of recessed conduit as required.</t>
  </si>
  <si>
    <t>25 mm</t>
  </si>
  <si>
    <t>32 mm</t>
  </si>
  <si>
    <t>Supply, Installation , Testing commisioning of pre-fabricated powder coated Electrical Raceway with 6/16Aswitches, 6/16A Socket, 20A &amp; 32A Mcb,  interconnection 3 core 4 sqmm flexible cable etc as mention in the drawing on existing granite top table with all materials as required.
(6A socket with switch-12 Nos, 16A Socket with switch-4 Nos, 20A c curve Sp Mcb-2 Nos, 32A c curve Dp Mcb-2 Nos, 
Switches/Sockets-Legrand myrius or Equivalent.
MCB-Legrand or Equivalent.
Race way citizen or Equivalent.</t>
  </si>
  <si>
    <t>Supplying and fixing of following sizes of UPVC Cable Management  System along with all accessories on surface including supply of all fixing materials as required as required.</t>
  </si>
  <si>
    <t>170mm x 57mm (MK Prestige 3D)</t>
  </si>
  <si>
    <t>Upto 12 way</t>
  </si>
  <si>
    <t>Triple Pole</t>
  </si>
  <si>
    <t>Wiring for circuit/ submain wiring alongwith earth wire with the following sizes of FRLS PVC insulated copper conductor, single core cable in surface/ recessed medium class PVC conduit as required.</t>
  </si>
  <si>
    <t>4X10 sq. mm + 2 X 10 sq. mm earth wire
Note The 10 Sqmm wire shall be supplied by departmentally .</t>
  </si>
  <si>
    <t xml:space="preserve">Fixing of following ways surface/ recess
mounting, Horizontal/vertical type, 415 V, TPN MCB distribution board of sheet steel, dust protected, duly powder painted, inclusive of 200 A tinned copper bus bar, common neutral link, earth bar, din bar for mounting MCBs (but without MCBs and incomer ) as required .
Note: DB will be supplied by department </t>
  </si>
  <si>
    <t xml:space="preserve">Fixing 5 A to 32 A rating, 240/415 V, 10 kA, "C"
curve, miniature circuit breaker suitable for inductive load of following poles in the existing MCB DB complete with connections, testing and commissioning etc. as required.
Note: MCB will be supplied by department </t>
  </si>
  <si>
    <t>upto 63A 4 pole RCBO/MCCB</t>
  </si>
  <si>
    <t xml:space="preserve">Fixing, testing and commissioning of following rating RCBO or MCCB  as required in existing vertical distribution board including drilling holes in the vertical distribution board, making connections etc as required at incomer.
Note: RCBO/MCCB will be supplied by department </t>
  </si>
  <si>
    <t>Metre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</si>
</sst>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name val="Book Antiqua"/>
      <family val="1"/>
    </font>
    <font>
      <sz val="12"/>
      <name val="Book Antiqua"/>
      <family val="1"/>
    </font>
    <font>
      <b/>
      <sz val="11"/>
      <color indexed="56"/>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8">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0" fontId="5" fillId="0" borderId="12" xfId="56" applyNumberFormat="1" applyFont="1" applyFill="1" applyBorder="1" applyAlignment="1">
      <alignment horizontal="lef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2" fontId="9" fillId="0" borderId="13" xfId="58" applyNumberFormat="1" applyFont="1" applyFill="1" applyBorder="1" applyAlignment="1">
      <alignment horizontal="right" vertical="top"/>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4"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8"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19" fillId="0" borderId="14"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7" xfId="58" applyNumberFormat="1" applyFont="1" applyFill="1" applyBorder="1" applyAlignment="1">
      <alignment horizontal="right" vertical="top"/>
      <protection/>
    </xf>
    <xf numFmtId="179" fontId="18"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5" applyNumberFormat="1" applyFont="1" applyFill="1" applyBorder="1" applyAlignment="1" applyProtection="1">
      <alignment horizontal="center" vertical="center"/>
      <protection/>
    </xf>
    <xf numFmtId="0" fontId="25" fillId="0" borderId="19" xfId="0" applyFont="1" applyFill="1" applyBorder="1" applyAlignment="1">
      <alignment horizontal="center" vertical="center"/>
    </xf>
    <xf numFmtId="0" fontId="7" fillId="0" borderId="0" xfId="56" applyNumberFormat="1" applyFont="1" applyFill="1" applyAlignment="1">
      <alignment vertical="top" wrapText="1"/>
      <protection/>
    </xf>
    <xf numFmtId="0" fontId="62" fillId="0" borderId="20" xfId="57" applyNumberFormat="1" applyFont="1" applyFill="1" applyBorder="1" applyAlignment="1">
      <alignment vertical="top" wrapText="1"/>
      <protection/>
    </xf>
    <xf numFmtId="0" fontId="26" fillId="0" borderId="19" xfId="0" applyFont="1" applyFill="1" applyBorder="1" applyAlignment="1">
      <alignment horizontal="justify" vertical="top" wrapText="1"/>
    </xf>
    <xf numFmtId="0" fontId="26" fillId="0" borderId="19" xfId="0" applyFont="1" applyFill="1" applyBorder="1" applyAlignment="1">
      <alignment horizontal="center" vertical="center"/>
    </xf>
    <xf numFmtId="0" fontId="63" fillId="0" borderId="14" xfId="58" applyNumberFormat="1" applyFont="1" applyFill="1" applyBorder="1" applyAlignment="1">
      <alignment horizontal="center" vertical="top" wrapText="1"/>
      <protection/>
    </xf>
    <xf numFmtId="2" fontId="9" fillId="0" borderId="13"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2" fontId="9" fillId="34" borderId="12" xfId="56" applyNumberFormat="1" applyFont="1" applyFill="1" applyBorder="1" applyAlignment="1" applyProtection="1">
      <alignment horizontal="right" vertical="center"/>
      <protection locked="0"/>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180" fontId="5" fillId="0" borderId="12" xfId="58" applyNumberFormat="1" applyFont="1" applyFill="1" applyBorder="1" applyAlignment="1">
      <alignment horizontal="center" vertical="top"/>
      <protection/>
    </xf>
    <xf numFmtId="180" fontId="25" fillId="0" borderId="19" xfId="0" applyNumberFormat="1" applyFont="1" applyFill="1" applyBorder="1" applyAlignment="1">
      <alignment horizontal="center" vertical="center"/>
    </xf>
    <xf numFmtId="0" fontId="25" fillId="0" borderId="19" xfId="0" applyFont="1" applyFill="1" applyBorder="1" applyAlignment="1">
      <alignment horizontal="justify" vertical="top" wrapText="1"/>
    </xf>
    <xf numFmtId="1" fontId="26" fillId="0" borderId="19" xfId="0" applyNumberFormat="1" applyFont="1" applyFill="1" applyBorder="1" applyAlignment="1">
      <alignment horizontal="center" vertical="center"/>
    </xf>
    <xf numFmtId="1" fontId="5" fillId="0" borderId="12" xfId="58" applyNumberFormat="1" applyFont="1" applyFill="1" applyBorder="1" applyAlignment="1">
      <alignment vertical="top"/>
      <protection/>
    </xf>
    <xf numFmtId="2" fontId="5" fillId="0" borderId="12" xfId="58" applyNumberFormat="1" applyFont="1" applyFill="1" applyBorder="1" applyAlignment="1">
      <alignment horizontal="right" vertical="center"/>
      <protection/>
    </xf>
    <xf numFmtId="0" fontId="5" fillId="0" borderId="12" xfId="56" applyNumberFormat="1" applyFont="1" applyFill="1" applyBorder="1" applyAlignment="1" applyProtection="1">
      <alignment vertical="center"/>
      <protection/>
    </xf>
    <xf numFmtId="0" fontId="9" fillId="0" borderId="21" xfId="56" applyNumberFormat="1" applyFont="1" applyFill="1" applyBorder="1" applyAlignment="1" applyProtection="1">
      <alignment horizontal="right" vertical="center"/>
      <protection locked="0"/>
    </xf>
    <xf numFmtId="0" fontId="9" fillId="0" borderId="22" xfId="56" applyNumberFormat="1" applyFont="1" applyFill="1" applyBorder="1" applyAlignment="1" applyProtection="1">
      <alignment horizontal="center" vertical="center" wrapText="1"/>
      <protection/>
    </xf>
    <xf numFmtId="0" fontId="9" fillId="0" borderId="22" xfId="56" applyNumberFormat="1" applyFont="1" applyFill="1" applyBorder="1" applyAlignment="1">
      <alignment horizontal="center" vertical="center" wrapText="1"/>
      <protection/>
    </xf>
    <xf numFmtId="0" fontId="9" fillId="0" borderId="12" xfId="56" applyNumberFormat="1" applyFont="1" applyFill="1" applyBorder="1" applyAlignment="1">
      <alignment horizontal="center" vertical="center" wrapText="1"/>
      <protection/>
    </xf>
    <xf numFmtId="0" fontId="26" fillId="0" borderId="23" xfId="60" applyNumberFormat="1" applyFont="1" applyFill="1" applyBorder="1" applyAlignment="1" applyProtection="1">
      <alignment horizontal="justify" vertical="top" wrapText="1"/>
      <protection locked="0"/>
    </xf>
    <xf numFmtId="0" fontId="26" fillId="0" borderId="23" xfId="60" applyNumberFormat="1" applyFont="1" applyFill="1" applyBorder="1" applyAlignment="1" applyProtection="1">
      <alignment horizontal="left" vertical="top" wrapText="1"/>
      <protection locked="0"/>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4"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_Sheet1 3"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6"/>
  <sheetViews>
    <sheetView showGridLines="0" zoomScale="80" zoomScaleNormal="80" zoomScalePageLayoutView="0" workbookViewId="0" topLeftCell="A1">
      <selection activeCell="F13" sqref="F1:L16384"/>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92" t="str">
        <f>B2&amp;" BoQ"</f>
        <v>Item Rate BoQ</v>
      </c>
      <c r="B1" s="92"/>
      <c r="C1" s="92"/>
      <c r="D1" s="92"/>
      <c r="E1" s="92"/>
      <c r="F1" s="92"/>
      <c r="G1" s="92"/>
      <c r="H1" s="92"/>
      <c r="I1" s="92"/>
      <c r="J1" s="92"/>
      <c r="K1" s="92"/>
      <c r="L1" s="92"/>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93" t="s">
        <v>46</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A4" s="13"/>
      <c r="IB4" s="13"/>
      <c r="IC4" s="13"/>
      <c r="ID4" s="13"/>
      <c r="IE4" s="13"/>
      <c r="IF4" s="14"/>
      <c r="IG4" s="14"/>
      <c r="IH4" s="14"/>
      <c r="II4" s="14"/>
    </row>
    <row r="5" spans="1:243" s="12" customFormat="1" ht="30.75" customHeight="1">
      <c r="A5" s="93" t="s">
        <v>48</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A5" s="13"/>
      <c r="IB5" s="13"/>
      <c r="IC5" s="13"/>
      <c r="ID5" s="13"/>
      <c r="IE5" s="13"/>
      <c r="IF5" s="14"/>
      <c r="IG5" s="14"/>
      <c r="IH5" s="14"/>
      <c r="II5" s="14"/>
    </row>
    <row r="6" spans="1:243" s="12" customFormat="1" ht="30.75" customHeight="1">
      <c r="A6" s="93" t="s">
        <v>43</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A6" s="13"/>
      <c r="IB6" s="13"/>
      <c r="IC6" s="13"/>
      <c r="ID6" s="13"/>
      <c r="IE6" s="13"/>
      <c r="IF6" s="14"/>
      <c r="IG6" s="14"/>
      <c r="IH6" s="14"/>
      <c r="II6" s="14"/>
    </row>
    <row r="7" spans="1:243" s="12" customFormat="1" ht="29.25" customHeight="1" hidden="1">
      <c r="A7" s="94" t="s">
        <v>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A7" s="13"/>
      <c r="IB7" s="13"/>
      <c r="IC7" s="13"/>
      <c r="ID7" s="13"/>
      <c r="IE7" s="13"/>
      <c r="IF7" s="14"/>
      <c r="IG7" s="14"/>
      <c r="IH7" s="14"/>
      <c r="II7" s="14"/>
    </row>
    <row r="8" spans="1:243" s="16" customFormat="1" ht="76.5" customHeight="1">
      <c r="A8" s="15" t="s">
        <v>40</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IA8" s="17"/>
      <c r="IB8" s="17"/>
      <c r="IC8" s="17"/>
      <c r="ID8" s="17"/>
      <c r="IE8" s="17"/>
      <c r="IF8" s="18"/>
      <c r="IG8" s="18"/>
      <c r="IH8" s="18"/>
      <c r="II8" s="18"/>
    </row>
    <row r="9" spans="1:243" s="19" customFormat="1" ht="61.5" customHeight="1">
      <c r="A9" s="90" t="s">
        <v>8</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79.5" customHeight="1">
      <c r="A11" s="22" t="s">
        <v>15</v>
      </c>
      <c r="B11" s="22" t="s">
        <v>16</v>
      </c>
      <c r="C11" s="22" t="s">
        <v>17</v>
      </c>
      <c r="D11" s="22" t="s">
        <v>18</v>
      </c>
      <c r="E11" s="22" t="s">
        <v>19</v>
      </c>
      <c r="F11" s="22" t="s">
        <v>41</v>
      </c>
      <c r="G11" s="22"/>
      <c r="H11" s="22"/>
      <c r="I11" s="22" t="s">
        <v>20</v>
      </c>
      <c r="J11" s="22" t="s">
        <v>21</v>
      </c>
      <c r="K11" s="22" t="s">
        <v>22</v>
      </c>
      <c r="L11" s="22" t="s">
        <v>23</v>
      </c>
      <c r="M11" s="69"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6" customFormat="1" ht="63">
      <c r="A13" s="77">
        <v>1</v>
      </c>
      <c r="B13" s="88" t="s">
        <v>49</v>
      </c>
      <c r="C13" s="28"/>
      <c r="D13" s="81"/>
      <c r="E13" s="29"/>
      <c r="F13" s="82"/>
      <c r="G13" s="30"/>
      <c r="H13" s="30"/>
      <c r="I13" s="31"/>
      <c r="J13" s="32"/>
      <c r="K13" s="33"/>
      <c r="L13" s="33"/>
      <c r="M13" s="83"/>
      <c r="N13" s="84"/>
      <c r="O13" s="84"/>
      <c r="P13" s="85"/>
      <c r="Q13" s="84"/>
      <c r="R13" s="84"/>
      <c r="S13" s="8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70"/>
      <c r="BB13" s="34"/>
      <c r="BC13" s="35"/>
      <c r="IA13" s="37">
        <v>1</v>
      </c>
      <c r="IB13" s="65" t="s">
        <v>49</v>
      </c>
      <c r="IC13" s="37"/>
      <c r="ID13" s="37"/>
      <c r="IE13" s="37"/>
      <c r="IF13" s="38"/>
      <c r="IG13" s="38"/>
      <c r="IH13" s="38"/>
      <c r="II13" s="38"/>
    </row>
    <row r="14" spans="1:243" s="36" customFormat="1" ht="23.25" customHeight="1">
      <c r="A14" s="78">
        <v>1.1</v>
      </c>
      <c r="B14" s="79" t="s">
        <v>50</v>
      </c>
      <c r="C14" s="28"/>
      <c r="D14" s="80">
        <v>200</v>
      </c>
      <c r="E14" s="64" t="s">
        <v>69</v>
      </c>
      <c r="F14" s="82">
        <v>143</v>
      </c>
      <c r="G14" s="39"/>
      <c r="H14" s="39"/>
      <c r="I14" s="31" t="s">
        <v>33</v>
      </c>
      <c r="J14" s="32">
        <f aca="true" t="shared" si="0" ref="J14:J23">IF(I14="Less(-)",-1,1)</f>
        <v>1</v>
      </c>
      <c r="K14" s="33" t="s">
        <v>34</v>
      </c>
      <c r="L14" s="33" t="s">
        <v>4</v>
      </c>
      <c r="M14" s="72"/>
      <c r="N14" s="73"/>
      <c r="O14" s="73"/>
      <c r="P14" s="74"/>
      <c r="Q14" s="73"/>
      <c r="R14" s="73"/>
      <c r="S14" s="75"/>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0">
        <f aca="true" t="shared" si="1" ref="BA14:BA23">total_amount_ba($B$2,$D$2,D14,F14,J14,K14,M14)</f>
        <v>0</v>
      </c>
      <c r="BB14" s="34">
        <f aca="true" t="shared" si="2" ref="BB14:BB23">BA14+SUM(N14:AZ14)</f>
        <v>0</v>
      </c>
      <c r="BC14" s="71" t="str">
        <f aca="true" t="shared" si="3" ref="BC14:BC23">SpellNumber(L14,BB14)</f>
        <v>INR Zero Only</v>
      </c>
      <c r="IA14" s="37">
        <v>1.1</v>
      </c>
      <c r="IB14" s="65" t="s">
        <v>50</v>
      </c>
      <c r="IC14" s="37"/>
      <c r="ID14" s="37">
        <v>200</v>
      </c>
      <c r="IE14" s="37" t="s">
        <v>69</v>
      </c>
      <c r="IF14" s="38"/>
      <c r="IG14" s="38"/>
      <c r="IH14" s="38"/>
      <c r="II14" s="38"/>
    </row>
    <row r="15" spans="1:243" s="36" customFormat="1" ht="22.5" customHeight="1">
      <c r="A15" s="77">
        <v>1.2</v>
      </c>
      <c r="B15" s="67" t="s">
        <v>51</v>
      </c>
      <c r="C15" s="28"/>
      <c r="D15" s="80">
        <v>350</v>
      </c>
      <c r="E15" s="64" t="s">
        <v>69</v>
      </c>
      <c r="F15" s="82">
        <v>292</v>
      </c>
      <c r="G15" s="39"/>
      <c r="H15" s="39"/>
      <c r="I15" s="31" t="s">
        <v>33</v>
      </c>
      <c r="J15" s="32">
        <f t="shared" si="0"/>
        <v>1</v>
      </c>
      <c r="K15" s="33" t="s">
        <v>34</v>
      </c>
      <c r="L15" s="33" t="s">
        <v>4</v>
      </c>
      <c r="M15" s="72"/>
      <c r="N15" s="73"/>
      <c r="O15" s="73"/>
      <c r="P15" s="74"/>
      <c r="Q15" s="73"/>
      <c r="R15" s="73"/>
      <c r="S15" s="75"/>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0">
        <f t="shared" si="1"/>
        <v>0</v>
      </c>
      <c r="BB15" s="34">
        <f t="shared" si="2"/>
        <v>0</v>
      </c>
      <c r="BC15" s="71" t="str">
        <f t="shared" si="3"/>
        <v>INR Zero Only</v>
      </c>
      <c r="IA15" s="37">
        <v>1.2</v>
      </c>
      <c r="IB15" s="65" t="s">
        <v>51</v>
      </c>
      <c r="IC15" s="37"/>
      <c r="ID15" s="37">
        <v>350</v>
      </c>
      <c r="IE15" s="37" t="s">
        <v>69</v>
      </c>
      <c r="IF15" s="38"/>
      <c r="IG15" s="38"/>
      <c r="IH15" s="38"/>
      <c r="II15" s="38"/>
    </row>
    <row r="16" spans="1:243" s="36" customFormat="1" ht="38.25" customHeight="1">
      <c r="A16" s="78">
        <v>1.3</v>
      </c>
      <c r="B16" s="67" t="s">
        <v>64</v>
      </c>
      <c r="C16" s="28"/>
      <c r="D16" s="80">
        <v>20</v>
      </c>
      <c r="E16" s="64" t="s">
        <v>69</v>
      </c>
      <c r="F16" s="82">
        <v>79</v>
      </c>
      <c r="G16" s="39"/>
      <c r="H16" s="39"/>
      <c r="I16" s="31" t="s">
        <v>33</v>
      </c>
      <c r="J16" s="32">
        <f t="shared" si="0"/>
        <v>1</v>
      </c>
      <c r="K16" s="33" t="s">
        <v>34</v>
      </c>
      <c r="L16" s="33" t="s">
        <v>4</v>
      </c>
      <c r="M16" s="72"/>
      <c r="N16" s="73"/>
      <c r="O16" s="73"/>
      <c r="P16" s="74"/>
      <c r="Q16" s="73"/>
      <c r="R16" s="73"/>
      <c r="S16" s="75"/>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0">
        <f t="shared" si="1"/>
        <v>0</v>
      </c>
      <c r="BB16" s="34">
        <f t="shared" si="2"/>
        <v>0</v>
      </c>
      <c r="BC16" s="71" t="str">
        <f t="shared" si="3"/>
        <v>INR Zero Only</v>
      </c>
      <c r="IA16" s="37">
        <v>1.3</v>
      </c>
      <c r="IB16" s="65" t="s">
        <v>64</v>
      </c>
      <c r="IC16" s="37"/>
      <c r="ID16" s="37">
        <v>20</v>
      </c>
      <c r="IE16" s="37" t="s">
        <v>69</v>
      </c>
      <c r="IF16" s="38"/>
      <c r="IG16" s="38"/>
      <c r="IH16" s="38"/>
      <c r="II16" s="38"/>
    </row>
    <row r="17" spans="1:243" s="36" customFormat="1" ht="63">
      <c r="A17" s="77">
        <v>2</v>
      </c>
      <c r="B17" s="88" t="s">
        <v>63</v>
      </c>
      <c r="C17" s="28"/>
      <c r="D17" s="81"/>
      <c r="E17" s="29"/>
      <c r="F17" s="82"/>
      <c r="G17" s="30"/>
      <c r="H17" s="30"/>
      <c r="I17" s="31"/>
      <c r="J17" s="32"/>
      <c r="K17" s="33"/>
      <c r="L17" s="33"/>
      <c r="M17" s="83"/>
      <c r="N17" s="84"/>
      <c r="O17" s="84"/>
      <c r="P17" s="85"/>
      <c r="Q17" s="84"/>
      <c r="R17" s="84"/>
      <c r="S17" s="86"/>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70"/>
      <c r="BB17" s="34"/>
      <c r="BC17" s="35"/>
      <c r="IA17" s="37">
        <v>2</v>
      </c>
      <c r="IB17" s="65" t="s">
        <v>63</v>
      </c>
      <c r="IC17" s="37"/>
      <c r="ID17" s="37"/>
      <c r="IE17" s="37"/>
      <c r="IF17" s="38"/>
      <c r="IG17" s="38"/>
      <c r="IH17" s="38"/>
      <c r="II17" s="38"/>
    </row>
    <row r="18" spans="1:243" s="36" customFormat="1" ht="15.75">
      <c r="A18" s="77">
        <v>2.1</v>
      </c>
      <c r="B18" s="88" t="s">
        <v>52</v>
      </c>
      <c r="C18" s="28"/>
      <c r="D18" s="80">
        <v>70</v>
      </c>
      <c r="E18" s="68" t="s">
        <v>69</v>
      </c>
      <c r="F18" s="82">
        <v>483</v>
      </c>
      <c r="G18" s="39"/>
      <c r="H18" s="39"/>
      <c r="I18" s="31" t="s">
        <v>33</v>
      </c>
      <c r="J18" s="32">
        <f t="shared" si="0"/>
        <v>1</v>
      </c>
      <c r="K18" s="33" t="s">
        <v>34</v>
      </c>
      <c r="L18" s="33" t="s">
        <v>4</v>
      </c>
      <c r="M18" s="72"/>
      <c r="N18" s="73"/>
      <c r="O18" s="73"/>
      <c r="P18" s="74"/>
      <c r="Q18" s="73"/>
      <c r="R18" s="73"/>
      <c r="S18" s="75"/>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0">
        <f t="shared" si="1"/>
        <v>0</v>
      </c>
      <c r="BB18" s="70">
        <f t="shared" si="2"/>
        <v>0</v>
      </c>
      <c r="BC18" s="71" t="str">
        <f t="shared" si="3"/>
        <v>INR Zero Only</v>
      </c>
      <c r="IA18" s="37">
        <v>2.1</v>
      </c>
      <c r="IB18" s="37" t="s">
        <v>52</v>
      </c>
      <c r="IC18" s="37"/>
      <c r="ID18" s="37">
        <v>70</v>
      </c>
      <c r="IE18" s="37" t="s">
        <v>69</v>
      </c>
      <c r="IF18" s="38"/>
      <c r="IG18" s="38"/>
      <c r="IH18" s="38"/>
      <c r="II18" s="38"/>
    </row>
    <row r="19" spans="1:243" s="36" customFormat="1" ht="88.5" customHeight="1">
      <c r="A19" s="77">
        <v>3</v>
      </c>
      <c r="B19" s="88" t="s">
        <v>53</v>
      </c>
      <c r="C19" s="28"/>
      <c r="D19" s="80">
        <v>39</v>
      </c>
      <c r="E19" s="68" t="s">
        <v>44</v>
      </c>
      <c r="F19" s="82">
        <v>492</v>
      </c>
      <c r="G19" s="39"/>
      <c r="H19" s="39"/>
      <c r="I19" s="31" t="s">
        <v>33</v>
      </c>
      <c r="J19" s="32">
        <f>IF(I19="Less(-)",-1,1)</f>
        <v>1</v>
      </c>
      <c r="K19" s="33" t="s">
        <v>34</v>
      </c>
      <c r="L19" s="33" t="s">
        <v>4</v>
      </c>
      <c r="M19" s="72"/>
      <c r="N19" s="73"/>
      <c r="O19" s="73"/>
      <c r="P19" s="74"/>
      <c r="Q19" s="73"/>
      <c r="R19" s="73"/>
      <c r="S19" s="75"/>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0">
        <f>total_amount_ba($B$2,$D$2,D19,F19,J19,K19,M19)</f>
        <v>0</v>
      </c>
      <c r="BB19" s="70">
        <f>BA19+SUM(N19:AZ19)</f>
        <v>0</v>
      </c>
      <c r="BC19" s="71" t="str">
        <f>SpellNumber(L19,BB19)</f>
        <v>INR Zero Only</v>
      </c>
      <c r="IA19" s="37">
        <v>3</v>
      </c>
      <c r="IB19" s="37" t="s">
        <v>53</v>
      </c>
      <c r="IC19" s="37"/>
      <c r="ID19" s="37">
        <v>39</v>
      </c>
      <c r="IE19" s="37" t="s">
        <v>44</v>
      </c>
      <c r="IF19" s="38"/>
      <c r="IG19" s="38"/>
      <c r="IH19" s="38"/>
      <c r="II19" s="38"/>
    </row>
    <row r="20" spans="1:243" s="36" customFormat="1" ht="78.75">
      <c r="A20" s="77">
        <v>4</v>
      </c>
      <c r="B20" s="88" t="s">
        <v>54</v>
      </c>
      <c r="C20" s="28"/>
      <c r="D20" s="80">
        <v>13</v>
      </c>
      <c r="E20" s="68" t="s">
        <v>44</v>
      </c>
      <c r="F20" s="82">
        <v>607</v>
      </c>
      <c r="G20" s="39"/>
      <c r="H20" s="39"/>
      <c r="I20" s="31" t="s">
        <v>33</v>
      </c>
      <c r="J20" s="32">
        <f>IF(I20="Less(-)",-1,1)</f>
        <v>1</v>
      </c>
      <c r="K20" s="33" t="s">
        <v>34</v>
      </c>
      <c r="L20" s="33" t="s">
        <v>4</v>
      </c>
      <c r="M20" s="72"/>
      <c r="N20" s="73"/>
      <c r="O20" s="73"/>
      <c r="P20" s="74"/>
      <c r="Q20" s="73"/>
      <c r="R20" s="73"/>
      <c r="S20" s="75"/>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0">
        <f>total_amount_ba($B$2,$D$2,D20,F20,J20,K20,M20)</f>
        <v>0</v>
      </c>
      <c r="BB20" s="70">
        <f>BA20+SUM(N20:AZ20)</f>
        <v>0</v>
      </c>
      <c r="BC20" s="71" t="str">
        <f>SpellNumber(L20,BB20)</f>
        <v>INR Zero Only</v>
      </c>
      <c r="IA20" s="37">
        <v>4</v>
      </c>
      <c r="IB20" s="37" t="s">
        <v>54</v>
      </c>
      <c r="IC20" s="37"/>
      <c r="ID20" s="37">
        <v>13</v>
      </c>
      <c r="IE20" s="37" t="s">
        <v>44</v>
      </c>
      <c r="IF20" s="38"/>
      <c r="IG20" s="38"/>
      <c r="IH20" s="38"/>
      <c r="II20" s="38"/>
    </row>
    <row r="21" spans="1:243" s="36" customFormat="1" ht="78.75">
      <c r="A21" s="77">
        <v>5</v>
      </c>
      <c r="B21" s="88" t="s">
        <v>55</v>
      </c>
      <c r="C21" s="28"/>
      <c r="D21" s="81"/>
      <c r="E21" s="29"/>
      <c r="F21" s="82"/>
      <c r="G21" s="30"/>
      <c r="H21" s="30"/>
      <c r="I21" s="31"/>
      <c r="J21" s="32"/>
      <c r="K21" s="33"/>
      <c r="L21" s="33"/>
      <c r="M21" s="83"/>
      <c r="N21" s="84"/>
      <c r="O21" s="84"/>
      <c r="P21" s="85"/>
      <c r="Q21" s="84"/>
      <c r="R21" s="84"/>
      <c r="S21" s="86"/>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70"/>
      <c r="BB21" s="34"/>
      <c r="BC21" s="35"/>
      <c r="IA21" s="37">
        <v>5</v>
      </c>
      <c r="IB21" s="65" t="s">
        <v>55</v>
      </c>
      <c r="IC21" s="37"/>
      <c r="ID21" s="37"/>
      <c r="IE21" s="37"/>
      <c r="IF21" s="38"/>
      <c r="IG21" s="38"/>
      <c r="IH21" s="38"/>
      <c r="II21" s="38"/>
    </row>
    <row r="22" spans="1:243" s="36" customFormat="1" ht="15.75">
      <c r="A22" s="77">
        <v>5.1</v>
      </c>
      <c r="B22" s="88" t="s">
        <v>56</v>
      </c>
      <c r="C22" s="28"/>
      <c r="D22" s="80">
        <v>180</v>
      </c>
      <c r="E22" s="68" t="s">
        <v>69</v>
      </c>
      <c r="F22" s="82">
        <v>110</v>
      </c>
      <c r="G22" s="39"/>
      <c r="H22" s="39"/>
      <c r="I22" s="31" t="s">
        <v>33</v>
      </c>
      <c r="J22" s="32">
        <f>IF(I22="Less(-)",-1,1)</f>
        <v>1</v>
      </c>
      <c r="K22" s="33" t="s">
        <v>34</v>
      </c>
      <c r="L22" s="33" t="s">
        <v>4</v>
      </c>
      <c r="M22" s="72"/>
      <c r="N22" s="73"/>
      <c r="O22" s="73"/>
      <c r="P22" s="74"/>
      <c r="Q22" s="73"/>
      <c r="R22" s="73"/>
      <c r="S22" s="75"/>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0">
        <f>total_amount_ba($B$2,$D$2,D22,F22,J22,K22,M22)</f>
        <v>0</v>
      </c>
      <c r="BB22" s="70">
        <f>BA22+SUM(N22:AZ22)</f>
        <v>0</v>
      </c>
      <c r="BC22" s="71" t="str">
        <f>SpellNumber(L22,BB22)</f>
        <v>INR Zero Only</v>
      </c>
      <c r="IA22" s="37">
        <v>5.1</v>
      </c>
      <c r="IB22" s="37" t="s">
        <v>56</v>
      </c>
      <c r="IC22" s="37"/>
      <c r="ID22" s="37">
        <v>180</v>
      </c>
      <c r="IE22" s="37" t="s">
        <v>69</v>
      </c>
      <c r="IF22" s="38"/>
      <c r="IG22" s="38"/>
      <c r="IH22" s="38"/>
      <c r="II22" s="38"/>
    </row>
    <row r="23" spans="1:243" s="36" customFormat="1" ht="15.75">
      <c r="A23" s="77">
        <v>5.2</v>
      </c>
      <c r="B23" s="88" t="s">
        <v>57</v>
      </c>
      <c r="C23" s="28"/>
      <c r="D23" s="80">
        <v>60</v>
      </c>
      <c r="E23" s="68" t="s">
        <v>69</v>
      </c>
      <c r="F23" s="82">
        <v>113</v>
      </c>
      <c r="G23" s="39"/>
      <c r="H23" s="39"/>
      <c r="I23" s="31" t="s">
        <v>33</v>
      </c>
      <c r="J23" s="32">
        <f t="shared" si="0"/>
        <v>1</v>
      </c>
      <c r="K23" s="33" t="s">
        <v>34</v>
      </c>
      <c r="L23" s="33" t="s">
        <v>4</v>
      </c>
      <c r="M23" s="72"/>
      <c r="N23" s="73"/>
      <c r="O23" s="73"/>
      <c r="P23" s="74"/>
      <c r="Q23" s="73"/>
      <c r="R23" s="73"/>
      <c r="S23" s="75"/>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0">
        <f t="shared" si="1"/>
        <v>0</v>
      </c>
      <c r="BB23" s="70">
        <f t="shared" si="2"/>
        <v>0</v>
      </c>
      <c r="BC23" s="71" t="str">
        <f t="shared" si="3"/>
        <v>INR Zero Only</v>
      </c>
      <c r="IA23" s="37">
        <v>5.2</v>
      </c>
      <c r="IB23" s="37" t="s">
        <v>57</v>
      </c>
      <c r="IC23" s="37"/>
      <c r="ID23" s="37">
        <v>60</v>
      </c>
      <c r="IE23" s="37" t="s">
        <v>69</v>
      </c>
      <c r="IF23" s="38"/>
      <c r="IG23" s="38"/>
      <c r="IH23" s="38"/>
      <c r="II23" s="38"/>
    </row>
    <row r="24" spans="1:243" s="36" customFormat="1" ht="173.25">
      <c r="A24" s="77">
        <v>6</v>
      </c>
      <c r="B24" s="88" t="s">
        <v>58</v>
      </c>
      <c r="C24" s="28"/>
      <c r="D24" s="80">
        <v>16</v>
      </c>
      <c r="E24" s="68" t="s">
        <v>44</v>
      </c>
      <c r="F24" s="82">
        <v>19516</v>
      </c>
      <c r="G24" s="39"/>
      <c r="H24" s="39"/>
      <c r="I24" s="31" t="s">
        <v>33</v>
      </c>
      <c r="J24" s="32">
        <f>IF(I24="Less(-)",-1,1)</f>
        <v>1</v>
      </c>
      <c r="K24" s="33" t="s">
        <v>34</v>
      </c>
      <c r="L24" s="33" t="s">
        <v>4</v>
      </c>
      <c r="M24" s="72"/>
      <c r="N24" s="73"/>
      <c r="O24" s="73"/>
      <c r="P24" s="74"/>
      <c r="Q24" s="73"/>
      <c r="R24" s="73"/>
      <c r="S24" s="75"/>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0">
        <f>total_amount_ba($B$2,$D$2,D24,F24,J24,K24,M24)</f>
        <v>0</v>
      </c>
      <c r="BB24" s="70">
        <f>BA24+SUM(N24:AZ24)</f>
        <v>0</v>
      </c>
      <c r="BC24" s="71" t="str">
        <f>SpellNumber(L24,BB24)</f>
        <v>INR Zero Only</v>
      </c>
      <c r="IA24" s="37">
        <v>6</v>
      </c>
      <c r="IB24" s="65" t="s">
        <v>58</v>
      </c>
      <c r="IC24" s="37"/>
      <c r="ID24" s="37">
        <v>16</v>
      </c>
      <c r="IE24" s="37" t="s">
        <v>44</v>
      </c>
      <c r="IF24" s="38"/>
      <c r="IG24" s="38"/>
      <c r="IH24" s="38"/>
      <c r="II24" s="38"/>
    </row>
    <row r="25" spans="1:243" s="36" customFormat="1" ht="63">
      <c r="A25" s="77">
        <v>7</v>
      </c>
      <c r="B25" s="88" t="s">
        <v>59</v>
      </c>
      <c r="C25" s="28"/>
      <c r="D25" s="81"/>
      <c r="E25" s="29"/>
      <c r="F25" s="82"/>
      <c r="G25" s="30"/>
      <c r="H25" s="30"/>
      <c r="I25" s="31"/>
      <c r="J25" s="32"/>
      <c r="K25" s="33"/>
      <c r="L25" s="33"/>
      <c r="M25" s="83"/>
      <c r="N25" s="84"/>
      <c r="O25" s="84"/>
      <c r="P25" s="85"/>
      <c r="Q25" s="84"/>
      <c r="R25" s="84"/>
      <c r="S25" s="86"/>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70"/>
      <c r="BB25" s="34"/>
      <c r="BC25" s="35"/>
      <c r="IA25" s="37">
        <v>7</v>
      </c>
      <c r="IB25" s="65" t="s">
        <v>59</v>
      </c>
      <c r="IC25" s="37"/>
      <c r="ID25" s="37"/>
      <c r="IE25" s="37"/>
      <c r="IF25" s="38"/>
      <c r="IG25" s="38"/>
      <c r="IH25" s="38"/>
      <c r="II25" s="38"/>
    </row>
    <row r="26" spans="1:243" s="36" customFormat="1" ht="16.5">
      <c r="A26" s="78">
        <v>7.1</v>
      </c>
      <c r="B26" s="88" t="s">
        <v>60</v>
      </c>
      <c r="C26" s="28"/>
      <c r="D26" s="80">
        <v>45</v>
      </c>
      <c r="E26" s="68" t="s">
        <v>69</v>
      </c>
      <c r="F26" s="82">
        <v>1550</v>
      </c>
      <c r="G26" s="39"/>
      <c r="H26" s="39"/>
      <c r="I26" s="31" t="s">
        <v>33</v>
      </c>
      <c r="J26" s="32">
        <f>IF(I26="Less(-)",-1,1)</f>
        <v>1</v>
      </c>
      <c r="K26" s="33" t="s">
        <v>34</v>
      </c>
      <c r="L26" s="33" t="s">
        <v>4</v>
      </c>
      <c r="M26" s="72"/>
      <c r="N26" s="73"/>
      <c r="O26" s="73"/>
      <c r="P26" s="74"/>
      <c r="Q26" s="73"/>
      <c r="R26" s="73"/>
      <c r="S26" s="75"/>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0">
        <f>total_amount_ba($B$2,$D$2,D26,F26,J26,K26,M26)</f>
        <v>0</v>
      </c>
      <c r="BB26" s="34">
        <f>BA26+SUM(N26:AZ26)</f>
        <v>0</v>
      </c>
      <c r="BC26" s="35" t="str">
        <f>SpellNumber(L26,BB26)</f>
        <v>INR Zero Only</v>
      </c>
      <c r="IA26" s="37">
        <v>7.1</v>
      </c>
      <c r="IB26" s="37" t="s">
        <v>60</v>
      </c>
      <c r="IC26" s="37"/>
      <c r="ID26" s="37">
        <v>45</v>
      </c>
      <c r="IE26" s="37" t="s">
        <v>69</v>
      </c>
      <c r="IF26" s="38"/>
      <c r="IG26" s="38"/>
      <c r="IH26" s="38"/>
      <c r="II26" s="38"/>
    </row>
    <row r="27" spans="1:243" s="36" customFormat="1" ht="110.25">
      <c r="A27" s="77">
        <v>8</v>
      </c>
      <c r="B27" s="88" t="s">
        <v>65</v>
      </c>
      <c r="C27" s="28"/>
      <c r="D27" s="81"/>
      <c r="E27" s="29"/>
      <c r="F27" s="82"/>
      <c r="G27" s="30"/>
      <c r="H27" s="30"/>
      <c r="I27" s="31"/>
      <c r="J27" s="32"/>
      <c r="K27" s="33"/>
      <c r="L27" s="33"/>
      <c r="M27" s="83"/>
      <c r="N27" s="84"/>
      <c r="O27" s="84"/>
      <c r="P27" s="85"/>
      <c r="Q27" s="84"/>
      <c r="R27" s="84"/>
      <c r="S27" s="86"/>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70"/>
      <c r="BB27" s="34"/>
      <c r="BC27" s="35"/>
      <c r="IA27" s="37">
        <v>8</v>
      </c>
      <c r="IB27" s="65" t="s">
        <v>65</v>
      </c>
      <c r="IC27" s="37"/>
      <c r="ID27" s="37"/>
      <c r="IE27" s="37"/>
      <c r="IF27" s="38"/>
      <c r="IG27" s="38"/>
      <c r="IH27" s="38"/>
      <c r="II27" s="38"/>
    </row>
    <row r="28" spans="1:243" s="36" customFormat="1" ht="16.5">
      <c r="A28" s="78">
        <v>8.1</v>
      </c>
      <c r="B28" s="88" t="s">
        <v>61</v>
      </c>
      <c r="C28" s="28"/>
      <c r="D28" s="80">
        <v>4</v>
      </c>
      <c r="E28" s="68" t="s">
        <v>44</v>
      </c>
      <c r="F28" s="82">
        <v>967</v>
      </c>
      <c r="G28" s="39"/>
      <c r="H28" s="39"/>
      <c r="I28" s="31" t="s">
        <v>33</v>
      </c>
      <c r="J28" s="32">
        <f>IF(I28="Less(-)",-1,1)</f>
        <v>1</v>
      </c>
      <c r="K28" s="33" t="s">
        <v>34</v>
      </c>
      <c r="L28" s="33" t="s">
        <v>4</v>
      </c>
      <c r="M28" s="72"/>
      <c r="N28" s="73"/>
      <c r="O28" s="73"/>
      <c r="P28" s="74"/>
      <c r="Q28" s="73"/>
      <c r="R28" s="73"/>
      <c r="S28" s="75"/>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0">
        <f>total_amount_ba($B$2,$D$2,D28,F28,J28,K28,M28)</f>
        <v>0</v>
      </c>
      <c r="BB28" s="34">
        <f>BA28+SUM(N28:AZ28)</f>
        <v>0</v>
      </c>
      <c r="BC28" s="35" t="str">
        <f>SpellNumber(L28,BB28)</f>
        <v>INR Zero Only</v>
      </c>
      <c r="IA28" s="37">
        <v>8.1</v>
      </c>
      <c r="IB28" s="37" t="s">
        <v>61</v>
      </c>
      <c r="IC28" s="37"/>
      <c r="ID28" s="37">
        <v>4</v>
      </c>
      <c r="IE28" s="37" t="s">
        <v>44</v>
      </c>
      <c r="IF28" s="38"/>
      <c r="IG28" s="38"/>
      <c r="IH28" s="38"/>
      <c r="II28" s="38"/>
    </row>
    <row r="29" spans="1:243" s="36" customFormat="1" ht="78.75">
      <c r="A29" s="77">
        <v>9</v>
      </c>
      <c r="B29" s="88" t="s">
        <v>66</v>
      </c>
      <c r="C29" s="28"/>
      <c r="D29" s="81"/>
      <c r="E29" s="29"/>
      <c r="F29" s="82"/>
      <c r="G29" s="30"/>
      <c r="H29" s="30"/>
      <c r="I29" s="31"/>
      <c r="J29" s="32"/>
      <c r="K29" s="33"/>
      <c r="L29" s="33"/>
      <c r="M29" s="83"/>
      <c r="N29" s="84"/>
      <c r="O29" s="84"/>
      <c r="P29" s="85"/>
      <c r="Q29" s="84"/>
      <c r="R29" s="84"/>
      <c r="S29" s="86"/>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70"/>
      <c r="BB29" s="34"/>
      <c r="BC29" s="35"/>
      <c r="IA29" s="37">
        <v>9</v>
      </c>
      <c r="IB29" s="65" t="s">
        <v>66</v>
      </c>
      <c r="IC29" s="37"/>
      <c r="ID29" s="37"/>
      <c r="IE29" s="37"/>
      <c r="IF29" s="38"/>
      <c r="IG29" s="38"/>
      <c r="IH29" s="38"/>
      <c r="II29" s="38"/>
    </row>
    <row r="30" spans="1:243" s="36" customFormat="1" ht="15.75">
      <c r="A30" s="77">
        <v>9.1</v>
      </c>
      <c r="B30" s="88" t="s">
        <v>47</v>
      </c>
      <c r="C30" s="28"/>
      <c r="D30" s="80">
        <v>36</v>
      </c>
      <c r="E30" s="68" t="s">
        <v>44</v>
      </c>
      <c r="F30" s="82">
        <v>79</v>
      </c>
      <c r="G30" s="39"/>
      <c r="H30" s="39"/>
      <c r="I30" s="31" t="s">
        <v>33</v>
      </c>
      <c r="J30" s="32">
        <f>IF(I30="Less(-)",-1,1)</f>
        <v>1</v>
      </c>
      <c r="K30" s="33" t="s">
        <v>34</v>
      </c>
      <c r="L30" s="33" t="s">
        <v>4</v>
      </c>
      <c r="M30" s="72"/>
      <c r="N30" s="73"/>
      <c r="O30" s="73"/>
      <c r="P30" s="74"/>
      <c r="Q30" s="73"/>
      <c r="R30" s="73"/>
      <c r="S30" s="75"/>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0">
        <f>total_amount_ba($B$2,$D$2,D30,F30,J30,K30,M30)</f>
        <v>0</v>
      </c>
      <c r="BB30" s="70">
        <f>BA30+SUM(N30:AZ30)</f>
        <v>0</v>
      </c>
      <c r="BC30" s="71" t="str">
        <f>SpellNumber(L30,BB30)</f>
        <v>INR Zero Only</v>
      </c>
      <c r="IA30" s="37">
        <v>9.1</v>
      </c>
      <c r="IB30" s="37" t="s">
        <v>47</v>
      </c>
      <c r="IC30" s="37"/>
      <c r="ID30" s="37">
        <v>36</v>
      </c>
      <c r="IE30" s="37" t="s">
        <v>44</v>
      </c>
      <c r="IF30" s="38"/>
      <c r="IG30" s="38"/>
      <c r="IH30" s="38"/>
      <c r="II30" s="38"/>
    </row>
    <row r="31" spans="1:243" s="36" customFormat="1" ht="15.75">
      <c r="A31" s="77">
        <v>9.2</v>
      </c>
      <c r="B31" s="88" t="s">
        <v>62</v>
      </c>
      <c r="C31" s="28"/>
      <c r="D31" s="80">
        <v>6</v>
      </c>
      <c r="E31" s="68" t="s">
        <v>44</v>
      </c>
      <c r="F31" s="82">
        <v>79</v>
      </c>
      <c r="G31" s="39"/>
      <c r="H31" s="39"/>
      <c r="I31" s="31" t="s">
        <v>33</v>
      </c>
      <c r="J31" s="32">
        <f>IF(I31="Less(-)",-1,1)</f>
        <v>1</v>
      </c>
      <c r="K31" s="33" t="s">
        <v>34</v>
      </c>
      <c r="L31" s="33" t="s">
        <v>4</v>
      </c>
      <c r="M31" s="72"/>
      <c r="N31" s="73"/>
      <c r="O31" s="73"/>
      <c r="P31" s="74"/>
      <c r="Q31" s="73"/>
      <c r="R31" s="73"/>
      <c r="S31" s="75"/>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0">
        <f>total_amount_ba($B$2,$D$2,D31,F31,J31,K31,M31)</f>
        <v>0</v>
      </c>
      <c r="BB31" s="70">
        <f>BA31+SUM(N31:AZ31)</f>
        <v>0</v>
      </c>
      <c r="BC31" s="71" t="str">
        <f>SpellNumber(L31,BB31)</f>
        <v>INR Zero Only</v>
      </c>
      <c r="IA31" s="37">
        <v>9.2</v>
      </c>
      <c r="IB31" s="37" t="s">
        <v>62</v>
      </c>
      <c r="IC31" s="37"/>
      <c r="ID31" s="37">
        <v>6</v>
      </c>
      <c r="IE31" s="37" t="s">
        <v>44</v>
      </c>
      <c r="IF31" s="38"/>
      <c r="IG31" s="38"/>
      <c r="IH31" s="38"/>
      <c r="II31" s="38"/>
    </row>
    <row r="32" spans="1:243" s="36" customFormat="1" ht="78.75">
      <c r="A32" s="77">
        <v>10</v>
      </c>
      <c r="B32" s="89" t="s">
        <v>68</v>
      </c>
      <c r="C32" s="28"/>
      <c r="D32" s="81"/>
      <c r="E32" s="29"/>
      <c r="F32" s="82"/>
      <c r="G32" s="30"/>
      <c r="H32" s="30"/>
      <c r="I32" s="31"/>
      <c r="J32" s="32"/>
      <c r="K32" s="33"/>
      <c r="L32" s="33"/>
      <c r="M32" s="83"/>
      <c r="N32" s="84"/>
      <c r="O32" s="84"/>
      <c r="P32" s="85"/>
      <c r="Q32" s="84"/>
      <c r="R32" s="84"/>
      <c r="S32" s="86"/>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70"/>
      <c r="BB32" s="34"/>
      <c r="BC32" s="35"/>
      <c r="IA32" s="37">
        <v>10</v>
      </c>
      <c r="IB32" s="65" t="s">
        <v>68</v>
      </c>
      <c r="IC32" s="37"/>
      <c r="ID32" s="37"/>
      <c r="IE32" s="37"/>
      <c r="IF32" s="38"/>
      <c r="IG32" s="38"/>
      <c r="IH32" s="38"/>
      <c r="II32" s="38"/>
    </row>
    <row r="33" spans="1:243" s="36" customFormat="1" ht="15.75">
      <c r="A33" s="77">
        <v>10.1</v>
      </c>
      <c r="B33" s="89" t="s">
        <v>67</v>
      </c>
      <c r="C33" s="28"/>
      <c r="D33" s="80">
        <v>4</v>
      </c>
      <c r="E33" s="68" t="s">
        <v>44</v>
      </c>
      <c r="F33" s="82">
        <v>158</v>
      </c>
      <c r="G33" s="39"/>
      <c r="H33" s="39"/>
      <c r="I33" s="31" t="s">
        <v>33</v>
      </c>
      <c r="J33" s="32">
        <f>IF(I33="Less(-)",-1,1)</f>
        <v>1</v>
      </c>
      <c r="K33" s="33" t="s">
        <v>34</v>
      </c>
      <c r="L33" s="33" t="s">
        <v>4</v>
      </c>
      <c r="M33" s="72"/>
      <c r="N33" s="73"/>
      <c r="O33" s="73"/>
      <c r="P33" s="74"/>
      <c r="Q33" s="73"/>
      <c r="R33" s="73"/>
      <c r="S33" s="75"/>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0">
        <f>total_amount_ba($B$2,$D$2,D33,F33,J33,K33,M33)</f>
        <v>0</v>
      </c>
      <c r="BB33" s="34">
        <f>BA33+SUM(N33:AZ33)</f>
        <v>0</v>
      </c>
      <c r="BC33" s="35" t="str">
        <f>SpellNumber(L33,BB33)</f>
        <v>INR Zero Only</v>
      </c>
      <c r="IA33" s="37">
        <v>10.1</v>
      </c>
      <c r="IB33" s="37" t="s">
        <v>67</v>
      </c>
      <c r="IC33" s="37"/>
      <c r="ID33" s="37">
        <v>4</v>
      </c>
      <c r="IE33" s="37" t="s">
        <v>44</v>
      </c>
      <c r="IF33" s="38"/>
      <c r="IG33" s="38"/>
      <c r="IH33" s="38"/>
      <c r="II33" s="38"/>
    </row>
    <row r="34" spans="1:243" s="36" customFormat="1" ht="33" customHeight="1">
      <c r="A34" s="40" t="s">
        <v>35</v>
      </c>
      <c r="B34" s="41"/>
      <c r="C34" s="42"/>
      <c r="D34" s="43"/>
      <c r="E34" s="43"/>
      <c r="F34" s="43"/>
      <c r="G34" s="43"/>
      <c r="H34" s="44"/>
      <c r="I34" s="44"/>
      <c r="J34" s="44"/>
      <c r="K34" s="44"/>
      <c r="L34" s="45"/>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SUM(BA14:BA33)</f>
        <v>0</v>
      </c>
      <c r="BB34" s="47">
        <f>SUM(BB16:BB33)</f>
        <v>0</v>
      </c>
      <c r="BC34" s="35" t="str">
        <f>SpellNumber($E$2,BA34)</f>
        <v>INR Zero Only</v>
      </c>
      <c r="IA34" s="37"/>
      <c r="IB34" s="37"/>
      <c r="IC34" s="37"/>
      <c r="ID34" s="37"/>
      <c r="IE34" s="37"/>
      <c r="IF34" s="38"/>
      <c r="IG34" s="38"/>
      <c r="IH34" s="38"/>
      <c r="II34" s="38"/>
    </row>
    <row r="35" spans="1:243" s="57" customFormat="1" ht="39" customHeight="1" hidden="1">
      <c r="A35" s="48" t="s">
        <v>36</v>
      </c>
      <c r="B35" s="49"/>
      <c r="C35" s="50"/>
      <c r="D35" s="51"/>
      <c r="E35" s="62" t="s">
        <v>37</v>
      </c>
      <c r="F35" s="63"/>
      <c r="G35" s="52"/>
      <c r="H35" s="53"/>
      <c r="I35" s="53"/>
      <c r="J35" s="53"/>
      <c r="K35" s="54"/>
      <c r="L35" s="55"/>
      <c r="M35" s="56"/>
      <c r="O35" s="36"/>
      <c r="P35" s="36"/>
      <c r="Q35" s="36"/>
      <c r="R35" s="36"/>
      <c r="S35" s="36"/>
      <c r="BA35" s="58">
        <f>IF(ISBLANK(F35),0,IF(E35="Excess (+)",ROUND(BA34+(BA34*F35),2),IF(E35="Less (-)",ROUND(BA34+(BA34*F35*(-1)),2),0)))</f>
        <v>0</v>
      </c>
      <c r="BB35" s="59">
        <f>ROUND(BA35,0)</f>
        <v>0</v>
      </c>
      <c r="BC35" s="35" t="str">
        <f>SpellNumber(L35,BB35)</f>
        <v> Zero Only</v>
      </c>
      <c r="IA35" s="60"/>
      <c r="IB35" s="60"/>
      <c r="IC35" s="60"/>
      <c r="ID35" s="60"/>
      <c r="IE35" s="60"/>
      <c r="IF35" s="61"/>
      <c r="IG35" s="61"/>
      <c r="IH35" s="61"/>
      <c r="II35" s="61"/>
    </row>
    <row r="36" spans="1:243" s="57" customFormat="1" ht="51" customHeight="1">
      <c r="A36" s="40" t="s">
        <v>38</v>
      </c>
      <c r="B36" s="40"/>
      <c r="C36" s="91" t="str">
        <f>SpellNumber($E$2,BA34)</f>
        <v>INR Zero Only</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IA36" s="60"/>
      <c r="IB36" s="60"/>
      <c r="IC36" s="60"/>
      <c r="ID36" s="60"/>
      <c r="IE36" s="60"/>
      <c r="IF36" s="61"/>
      <c r="IG36" s="61"/>
      <c r="IH36" s="61"/>
      <c r="II36" s="61"/>
    </row>
  </sheetData>
  <sheetProtection password="F5B2" sheet="1"/>
  <mergeCells count="8">
    <mergeCell ref="A9:BC9"/>
    <mergeCell ref="C36:BC36"/>
    <mergeCell ref="A1:L1"/>
    <mergeCell ref="A4:BC4"/>
    <mergeCell ref="A5:BC5"/>
    <mergeCell ref="A6:BC6"/>
    <mergeCell ref="A7:BC7"/>
    <mergeCell ref="B8:BC8"/>
  </mergeCells>
  <dataValidations count="21">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allowBlank="1" showInputMessage="1" showErrorMessage="1" promptTitle="Units" prompt="Please enter Units in text" sqref="E25 E32 E17 E13 E21 E27 E29">
      <formula1>0</formula1>
      <formula2>0</formula2>
    </dataValidation>
    <dataValidation type="decimal" allowBlank="1" showErrorMessage="1" errorTitle="Invalid Entry" error="Only Numeric Values are allowed. " sqref="A29:A33 A13:A25 A27">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3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decimal" allowBlank="1" showInputMessage="1" showErrorMessage="1" promptTitle="Basic Rate Entry" prompt="Please enter Basic Rate in Rupees for this item. " errorTitle="Invaid Entry" error="Only Numeric Values are allowed. " sqref="M22:M24 M33 M14:M16 M18:M20 M26 M28 M30:M31">
      <formula1>0</formula1>
      <formula2>999999999999999</formula2>
    </dataValidation>
    <dataValidation allowBlank="1" showInputMessage="1" showErrorMessage="1" promptTitle="Units" prompt="Please enter Units in text" sqref="E22:E24 E33 E14:E16 E18:E20 E26 E28 E30:E31"/>
    <dataValidation allowBlank="1" showInputMessage="1" showErrorMessage="1" promptTitle="Item Description" prompt="Please enter Item Description in text" sqref="B26:B27 B31"/>
    <dataValidation type="decimal" allowBlank="1" showInputMessage="1" showErrorMessage="1" errorTitle="Invalid Entry" error="Only Numeric Values are allowed. " sqref="A26 A28">
      <formula1>0</formula1>
      <formula2>999999999999999</formula2>
    </dataValidation>
    <dataValidation type="list" allowBlank="1" showInputMessage="1" showErrorMessage="1" sqref="L29 L30 L31 L13 L14 L15 L16 L17 L18 L19 L20 L21 L22 L23 L24 L25 L26 L27 L28 L33 L32">
      <formula1>"INR"</formula1>
    </dataValidation>
    <dataValidation type="list" allowBlank="1" showErrorMessage="1" sqref="K13:K3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allowBlank="1" showInputMessage="1" showErrorMessage="1" promptTitle="Itemcode/Make" prompt="Please enter text" sqref="C13:C33">
      <formula1>0</formula1>
      <formula2>0</formula2>
    </dataValidation>
    <dataValidation type="decimal" allowBlank="1" showInputMessage="1" showErrorMessage="1" promptTitle="Quantity" prompt="Please enter the Quantity for this item. " errorTitle="Invalid Entry" error="Only Numeric Values are allowed. " sqref="D13:D33 F13:F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type="list" showErrorMessage="1" sqref="I13:I33">
      <formula1>"Excess(+),Less(-)"</formula1>
      <formula2>0</formula2>
    </dataValidation>
    <dataValidation allowBlank="1" showInputMessage="1" showErrorMessage="1" promptTitle="Addition / Deduction" prompt="Please Choose the correct One" sqref="J13:J33">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6" sqref="I26"/>
    </sheetView>
  </sheetViews>
  <sheetFormatPr defaultColWidth="9.140625" defaultRowHeight="15"/>
  <sheetData>
    <row r="6" spans="5:11" ht="15">
      <c r="E6" s="96" t="s">
        <v>39</v>
      </c>
      <c r="F6" s="96"/>
      <c r="G6" s="96"/>
      <c r="H6" s="96"/>
      <c r="I6" s="96"/>
      <c r="J6" s="96"/>
      <c r="K6" s="96"/>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2020-02-12T06:33:13Z</cp:lastPrinted>
  <dcterms:created xsi:type="dcterms:W3CDTF">2009-01-30T06:42:42Z</dcterms:created>
  <dcterms:modified xsi:type="dcterms:W3CDTF">2022-02-15T11:08:14Z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