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3970" windowHeight="957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<sst xmlns="http://schemas.openxmlformats.org/spreadsheetml/2006/main" count="140" uniqueCount="59">
  <si>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</si>
  <si>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</si>
  <si>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</si>
  <si>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</si>
  <si>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</si>
  <si>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</si>
  <si>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</si>
  <si>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</si>
  <si>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</si>
  <si>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</si>
  <si>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</si>
  <si>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</si>
  <si>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</si>
  <si>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</si>
  <si>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</si>
  <si>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</si>
  <si>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</si>
  <si>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</si>
  <si>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</si>
  <si>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</si>
  <si>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</si>
  <si>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</si>
  <si>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</si>
  <si>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</si>
  <si>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</si>
  <si>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</si>
  <si>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</si>
  <si>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</si>
  <si>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</si>
  <si>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</si>
  <si>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</si>
  <si>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</si>
  <si>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</si>
  <si>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</si>
  <si>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</si>
  <si>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</si>
  <si>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</si>
  <si>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</si>
  <si>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</si>
  <si>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</si>
  <si>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</si>
  <si>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</si>
  <si>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</si>
  <si>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</si>
  <si>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t>Each</t>
  </si>
  <si>
    <r>
      <t xml:space="preserve">Basic unit 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</si>
  <si>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</si>
  <si>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Name of Work:  Supply, Installation, Testing and Commissioning of Solar street light fixtures around the external road of Anamudi hostel block and other areas in IISER, Thiruvananthapuram</t>
  </si>
  <si>
    <t xml:space="preserve">Supply, Installation, Testing and commissioning of stand alone 36W (+20% permissible) solar street lighting system with 5 meter GI pole of 4" dia coated with rubber paint on bottom, Lithium Ferro Phosphate battery pack housed in Galvanized mettallic battery box mounted on pole top of height 3 meter from ground level, monolithic solar PV panel of capacity 200Wp, suitable charger controller, pole mounting bracket etc complete as per the Technical specification in ANERT(No. ANERT-TECH/179/2020-TO(MJ) and including the erection of pole in cement concrete and earthing of the pole as required. The pole and foundation drawing shall be got approved from the department before manfucaturing and erection of the pole.
 </t>
  </si>
  <si>
    <t>Installation, testing and commissioning of LED street light fixtures on 8meter height street light pole including interconnecting cable with 3Cx1.5 sq.mm FRLS PVC insulated stranded multi core copper conductor flexible cable , bolts, nuts, DIN rail, 6A DP MCB, 32A TPN terminal block, 6mm thick laminated hylem sheet(octagonal pole),  earthing and glanding in 3 mm thick M.S. sheet and  erection of the street light pole on foundation bolt embedded on reinforced cement concrete(M20) foundation of size 450mm x 450mm x 1500mm(200mm above the ground level and 1300mm below the ground level including excavation and refilling, painting the street light poles with 1 coat of epoxy primer and 2 coats of aluminium paint as required and as directed by Engineer in charge.
Note: The Poles, LED street light fixtures and foundation bolts shall be issued from the department on free of cost.</t>
  </si>
  <si>
    <t>Supply and installation of weather proof thermoplastic  enclosure of size 240mm x 130mm x 110mm complete with  DIN rail,suitable connectors, earthing, glanding, etc. on wall/pole/floor as required and as directed by Engineer in charge</t>
  </si>
  <si>
    <t>Laying and fixing of one number PVC insulated and PVC sheathed / XLPE power cable of 1.1 KV grade of following size on wall surface as required.</t>
  </si>
  <si>
    <t>Upto 35 sq. mm (clamped with 1mm thick saddle)</t>
  </si>
  <si>
    <t>Supplying and making end termination with brass compression gland and aluminium lugs for following size of PVC insulated and PVC sheathed / XLPE aluminium conductor cable of 1.1 KV grade as required</t>
  </si>
  <si>
    <t>4 X 10 sq. mm (25mm)</t>
  </si>
  <si>
    <t>3 X 16/25 sq. mm (25mm)</t>
  </si>
  <si>
    <t>Set</t>
  </si>
  <si>
    <t>Nos.</t>
  </si>
  <si>
    <t>meter</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</si>
</sst>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1"/>
      <name val="Book Antiqua"/>
      <family val="1"/>
    </font>
    <font>
      <sz val="12"/>
      <name val="Book Antiqua"/>
      <family val="1"/>
    </font>
    <font>
      <b/>
      <sz val="11"/>
      <color indexed="56"/>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5">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0" fontId="5" fillId="0" borderId="12" xfId="56" applyNumberFormat="1" applyFont="1" applyFill="1" applyBorder="1" applyAlignment="1">
      <alignment horizontal="lef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2" fontId="9" fillId="0" borderId="13" xfId="58" applyNumberFormat="1" applyFont="1" applyFill="1" applyBorder="1" applyAlignment="1">
      <alignment horizontal="right" vertical="top"/>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4" xfId="58" applyNumberFormat="1" applyFont="1" applyFill="1" applyBorder="1" applyAlignment="1">
      <alignment vertical="top"/>
      <protection/>
    </xf>
    <xf numFmtId="0" fontId="5" fillId="0" borderId="15" xfId="58" applyNumberFormat="1" applyFont="1" applyFill="1" applyBorder="1" applyAlignment="1">
      <alignment vertical="top"/>
      <protection/>
    </xf>
    <xf numFmtId="0" fontId="18" fillId="0" borderId="16" xfId="58" applyNumberFormat="1" applyFont="1" applyFill="1" applyBorder="1" applyAlignment="1">
      <alignment vertical="top"/>
      <protection/>
    </xf>
    <xf numFmtId="0" fontId="5" fillId="0" borderId="16"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6" xfId="58" applyNumberFormat="1" applyFont="1" applyFill="1" applyBorder="1" applyAlignment="1">
      <alignment horizontal="left" vertical="top"/>
      <protection/>
    </xf>
    <xf numFmtId="0" fontId="19" fillId="0" borderId="14"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4"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7" xfId="58" applyNumberFormat="1" applyFont="1" applyFill="1" applyBorder="1" applyAlignment="1">
      <alignment horizontal="right" vertical="top"/>
      <protection/>
    </xf>
    <xf numFmtId="179" fontId="18" fillId="0" borderId="18"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1" fillId="34" borderId="11" xfId="58" applyNumberFormat="1" applyFont="1" applyFill="1" applyBorder="1" applyAlignment="1" applyProtection="1">
      <alignment vertical="center" wrapText="1"/>
      <protection locked="0"/>
    </xf>
    <xf numFmtId="10" fontId="22" fillId="34" borderId="11" xfId="64" applyNumberFormat="1" applyFont="1" applyFill="1" applyBorder="1" applyAlignment="1" applyProtection="1">
      <alignment horizontal="center" vertical="center"/>
      <protection/>
    </xf>
    <xf numFmtId="0" fontId="25" fillId="0" borderId="19" xfId="0" applyFont="1" applyFill="1" applyBorder="1" applyAlignment="1">
      <alignment horizontal="center" vertical="center"/>
    </xf>
    <xf numFmtId="0" fontId="7" fillId="0" borderId="0" xfId="56" applyNumberFormat="1" applyFont="1" applyFill="1" applyAlignment="1">
      <alignment vertical="top" wrapText="1"/>
      <protection/>
    </xf>
    <xf numFmtId="0" fontId="62" fillId="0" borderId="20" xfId="57" applyNumberFormat="1" applyFont="1" applyFill="1" applyBorder="1" applyAlignment="1">
      <alignment vertical="top" wrapText="1"/>
      <protection/>
    </xf>
    <xf numFmtId="0" fontId="26" fillId="0" borderId="19" xfId="0" applyFont="1" applyFill="1" applyBorder="1" applyAlignment="1">
      <alignment horizontal="justify" vertical="top" wrapText="1"/>
    </xf>
    <xf numFmtId="0" fontId="26" fillId="0" borderId="19" xfId="0" applyFont="1" applyFill="1" applyBorder="1" applyAlignment="1">
      <alignment horizontal="center" vertical="center"/>
    </xf>
    <xf numFmtId="0" fontId="63" fillId="0" borderId="14" xfId="58" applyNumberFormat="1" applyFont="1" applyFill="1" applyBorder="1" applyAlignment="1">
      <alignment horizontal="center" vertical="top" wrapText="1"/>
      <protection/>
    </xf>
    <xf numFmtId="2" fontId="9" fillId="0" borderId="13"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2" fontId="9" fillId="34" borderId="12" xfId="56" applyNumberFormat="1" applyFont="1" applyFill="1" applyBorder="1" applyAlignment="1" applyProtection="1">
      <alignment horizontal="right" vertical="center"/>
      <protection locked="0"/>
    </xf>
    <xf numFmtId="2" fontId="9" fillId="0" borderId="12" xfId="56" applyNumberFormat="1" applyFont="1" applyFill="1" applyBorder="1" applyAlignment="1" applyProtection="1">
      <alignment horizontal="right" vertical="center"/>
      <protection locked="0"/>
    </xf>
    <xf numFmtId="2" fontId="9" fillId="0" borderId="11" xfId="56" applyNumberFormat="1" applyFont="1" applyFill="1" applyBorder="1" applyAlignment="1" applyProtection="1">
      <alignment horizontal="center" vertical="center" wrapText="1"/>
      <protection/>
    </xf>
    <xf numFmtId="2" fontId="9" fillId="0" borderId="11" xfId="56" applyNumberFormat="1" applyFont="1" applyFill="1" applyBorder="1" applyAlignment="1">
      <alignment horizontal="center" vertical="center" wrapText="1"/>
      <protection/>
    </xf>
    <xf numFmtId="2" fontId="9" fillId="0" borderId="12" xfId="56" applyNumberFormat="1" applyFont="1" applyFill="1" applyBorder="1" applyAlignment="1">
      <alignment horizontal="center" vertical="center" wrapText="1"/>
      <protection/>
    </xf>
    <xf numFmtId="180" fontId="5" fillId="0" borderId="12" xfId="58" applyNumberFormat="1" applyFont="1" applyFill="1" applyBorder="1" applyAlignment="1">
      <alignment horizontal="center" vertical="top"/>
      <protection/>
    </xf>
    <xf numFmtId="180" fontId="25" fillId="0" borderId="19" xfId="0" applyNumberFormat="1" applyFont="1" applyFill="1" applyBorder="1" applyAlignment="1">
      <alignment horizontal="center" vertical="center"/>
    </xf>
    <xf numFmtId="1" fontId="26" fillId="0" borderId="19" xfId="0" applyNumberFormat="1" applyFont="1" applyFill="1" applyBorder="1" applyAlignment="1">
      <alignment horizontal="center" vertical="center"/>
    </xf>
    <xf numFmtId="1" fontId="5" fillId="0" borderId="12" xfId="58" applyNumberFormat="1" applyFont="1" applyFill="1" applyBorder="1" applyAlignment="1">
      <alignment vertical="top"/>
      <protection/>
    </xf>
    <xf numFmtId="2" fontId="5" fillId="0" borderId="12" xfId="58" applyNumberFormat="1" applyFont="1" applyFill="1" applyBorder="1" applyAlignment="1">
      <alignment horizontal="right" vertical="center"/>
      <protection/>
    </xf>
    <xf numFmtId="0" fontId="5" fillId="0" borderId="12" xfId="56" applyNumberFormat="1" applyFont="1" applyFill="1" applyBorder="1" applyAlignment="1" applyProtection="1">
      <alignment vertical="center"/>
      <protection/>
    </xf>
    <xf numFmtId="0" fontId="9" fillId="0" borderId="21" xfId="56" applyNumberFormat="1" applyFont="1" applyFill="1" applyBorder="1" applyAlignment="1" applyProtection="1">
      <alignment horizontal="right" vertical="center"/>
      <protection locked="0"/>
    </xf>
    <xf numFmtId="0" fontId="9" fillId="0" borderId="22" xfId="56" applyNumberFormat="1" applyFont="1" applyFill="1" applyBorder="1" applyAlignment="1" applyProtection="1">
      <alignment horizontal="center" vertical="center" wrapText="1"/>
      <protection/>
    </xf>
    <xf numFmtId="0" fontId="9" fillId="0" borderId="22" xfId="56" applyNumberFormat="1" applyFont="1" applyFill="1" applyBorder="1" applyAlignment="1">
      <alignment horizontal="center" vertical="center" wrapText="1"/>
      <protection/>
    </xf>
    <xf numFmtId="0" fontId="9" fillId="0" borderId="12" xfId="56" applyNumberFormat="1" applyFont="1" applyFill="1" applyBorder="1" applyAlignment="1">
      <alignment horizontal="center" vertical="center" wrapText="1"/>
      <protection/>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3"/>
  <sheetViews>
    <sheetView showGridLines="0" zoomScale="80" zoomScaleNormal="80" zoomScalePageLayoutView="0" workbookViewId="0" topLeftCell="A14">
      <selection activeCell="B14" sqref="B14"/>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9" t="str">
        <f>B2&amp;" BoQ"</f>
        <v>Item Rate BoQ</v>
      </c>
      <c r="B1" s="89"/>
      <c r="C1" s="89"/>
      <c r="D1" s="89"/>
      <c r="E1" s="89"/>
      <c r="F1" s="89"/>
      <c r="G1" s="89"/>
      <c r="H1" s="89"/>
      <c r="I1" s="89"/>
      <c r="J1" s="89"/>
      <c r="K1" s="89"/>
      <c r="L1" s="89"/>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90" t="s">
        <v>46</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A4" s="13"/>
      <c r="IB4" s="13"/>
      <c r="IC4" s="13"/>
      <c r="ID4" s="13"/>
      <c r="IE4" s="13"/>
      <c r="IF4" s="14"/>
      <c r="IG4" s="14"/>
      <c r="IH4" s="14"/>
      <c r="II4" s="14"/>
    </row>
    <row r="5" spans="1:243" s="12" customFormat="1" ht="30.75" customHeight="1">
      <c r="A5" s="90" t="s">
        <v>47</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A5" s="13"/>
      <c r="IB5" s="13"/>
      <c r="IC5" s="13"/>
      <c r="ID5" s="13"/>
      <c r="IE5" s="13"/>
      <c r="IF5" s="14"/>
      <c r="IG5" s="14"/>
      <c r="IH5" s="14"/>
      <c r="II5" s="14"/>
    </row>
    <row r="6" spans="1:243" s="12" customFormat="1" ht="30.75" customHeight="1">
      <c r="A6" s="90" t="s">
        <v>43</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A6" s="13"/>
      <c r="IB6" s="13"/>
      <c r="IC6" s="13"/>
      <c r="ID6" s="13"/>
      <c r="IE6" s="13"/>
      <c r="IF6" s="14"/>
      <c r="IG6" s="14"/>
      <c r="IH6" s="14"/>
      <c r="II6" s="14"/>
    </row>
    <row r="7" spans="1:243" s="12" customFormat="1" ht="29.25" customHeight="1" hidden="1">
      <c r="A7" s="91" t="s">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A7" s="13"/>
      <c r="IB7" s="13"/>
      <c r="IC7" s="13"/>
      <c r="ID7" s="13"/>
      <c r="IE7" s="13"/>
      <c r="IF7" s="14"/>
      <c r="IG7" s="14"/>
      <c r="IH7" s="14"/>
      <c r="II7" s="14"/>
    </row>
    <row r="8" spans="1:243" s="16" customFormat="1" ht="76.5" customHeight="1">
      <c r="A8" s="15" t="s">
        <v>40</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IA8" s="17"/>
      <c r="IB8" s="17"/>
      <c r="IC8" s="17"/>
      <c r="ID8" s="17"/>
      <c r="IE8" s="17"/>
      <c r="IF8" s="18"/>
      <c r="IG8" s="18"/>
      <c r="IH8" s="18"/>
      <c r="II8" s="18"/>
    </row>
    <row r="9" spans="1:243" s="19" customFormat="1" ht="61.5" customHeight="1">
      <c r="A9" s="87" t="s">
        <v>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79.5" customHeight="1">
      <c r="A11" s="22" t="s">
        <v>15</v>
      </c>
      <c r="B11" s="22" t="s">
        <v>16</v>
      </c>
      <c r="C11" s="22" t="s">
        <v>17</v>
      </c>
      <c r="D11" s="22" t="s">
        <v>18</v>
      </c>
      <c r="E11" s="22" t="s">
        <v>19</v>
      </c>
      <c r="F11" s="22" t="s">
        <v>41</v>
      </c>
      <c r="G11" s="22"/>
      <c r="H11" s="22"/>
      <c r="I11" s="22" t="s">
        <v>20</v>
      </c>
      <c r="J11" s="22" t="s">
        <v>21</v>
      </c>
      <c r="K11" s="22" t="s">
        <v>22</v>
      </c>
      <c r="L11" s="22" t="s">
        <v>23</v>
      </c>
      <c r="M11" s="69"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6"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6" customFormat="1" ht="220.5">
      <c r="A13" s="78">
        <v>1</v>
      </c>
      <c r="B13" s="67" t="s">
        <v>48</v>
      </c>
      <c r="C13" s="28"/>
      <c r="D13" s="79">
        <v>47</v>
      </c>
      <c r="E13" s="64" t="s">
        <v>56</v>
      </c>
      <c r="F13" s="81">
        <v>70000</v>
      </c>
      <c r="G13" s="39"/>
      <c r="H13" s="39"/>
      <c r="I13" s="31" t="s">
        <v>33</v>
      </c>
      <c r="J13" s="32">
        <f aca="true" t="shared" si="0" ref="J13:J20">IF(I13="Less(-)",-1,1)</f>
        <v>1</v>
      </c>
      <c r="K13" s="33" t="s">
        <v>34</v>
      </c>
      <c r="L13" s="33" t="s">
        <v>4</v>
      </c>
      <c r="M13" s="72"/>
      <c r="N13" s="73"/>
      <c r="O13" s="73"/>
      <c r="P13" s="74"/>
      <c r="Q13" s="73"/>
      <c r="R13" s="73"/>
      <c r="S13" s="75"/>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0">
        <f aca="true" t="shared" si="1" ref="BA13:BA20">total_amount_ba($B$2,$D$2,D13,F13,J13,K13,M13)</f>
        <v>0</v>
      </c>
      <c r="BB13" s="34">
        <f aca="true" t="shared" si="2" ref="BB13:BB20">BA13+SUM(N13:AZ13)</f>
        <v>0</v>
      </c>
      <c r="BC13" s="71" t="str">
        <f aca="true" t="shared" si="3" ref="BC13:BC20">SpellNumber(L13,BB13)</f>
        <v>INR Zero Only</v>
      </c>
      <c r="IA13" s="37">
        <v>1</v>
      </c>
      <c r="IB13" s="65" t="s">
        <v>48</v>
      </c>
      <c r="IC13" s="37"/>
      <c r="ID13" s="37">
        <v>47</v>
      </c>
      <c r="IE13" s="37" t="s">
        <v>56</v>
      </c>
      <c r="IF13" s="38"/>
      <c r="IG13" s="38"/>
      <c r="IH13" s="38"/>
      <c r="II13" s="38"/>
    </row>
    <row r="14" spans="1:243" s="36" customFormat="1" ht="256.5" customHeight="1">
      <c r="A14" s="77">
        <v>2</v>
      </c>
      <c r="B14" s="67" t="s">
        <v>49</v>
      </c>
      <c r="C14" s="28"/>
      <c r="D14" s="79">
        <v>7</v>
      </c>
      <c r="E14" s="64" t="s">
        <v>57</v>
      </c>
      <c r="F14" s="81">
        <v>9452</v>
      </c>
      <c r="G14" s="39"/>
      <c r="H14" s="39"/>
      <c r="I14" s="31" t="s">
        <v>33</v>
      </c>
      <c r="J14" s="32">
        <f t="shared" si="0"/>
        <v>1</v>
      </c>
      <c r="K14" s="33" t="s">
        <v>34</v>
      </c>
      <c r="L14" s="33" t="s">
        <v>4</v>
      </c>
      <c r="M14" s="72"/>
      <c r="N14" s="73"/>
      <c r="O14" s="73"/>
      <c r="P14" s="74"/>
      <c r="Q14" s="73"/>
      <c r="R14" s="73"/>
      <c r="S14" s="75"/>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0">
        <f t="shared" si="1"/>
        <v>0</v>
      </c>
      <c r="BB14" s="34">
        <f t="shared" si="2"/>
        <v>0</v>
      </c>
      <c r="BC14" s="71" t="str">
        <f t="shared" si="3"/>
        <v>INR Zero Only</v>
      </c>
      <c r="IA14" s="37">
        <v>2</v>
      </c>
      <c r="IB14" s="65" t="s">
        <v>49</v>
      </c>
      <c r="IC14" s="37"/>
      <c r="ID14" s="37">
        <v>7</v>
      </c>
      <c r="IE14" s="37" t="s">
        <v>57</v>
      </c>
      <c r="IF14" s="38"/>
      <c r="IG14" s="38"/>
      <c r="IH14" s="38"/>
      <c r="II14" s="38"/>
    </row>
    <row r="15" spans="1:243" s="36" customFormat="1" ht="82.5" customHeight="1">
      <c r="A15" s="78">
        <v>3</v>
      </c>
      <c r="B15" s="67" t="s">
        <v>50</v>
      </c>
      <c r="C15" s="28"/>
      <c r="D15" s="79">
        <v>39</v>
      </c>
      <c r="E15" s="64" t="s">
        <v>44</v>
      </c>
      <c r="F15" s="81">
        <v>939.5</v>
      </c>
      <c r="G15" s="39"/>
      <c r="H15" s="39"/>
      <c r="I15" s="31" t="s">
        <v>33</v>
      </c>
      <c r="J15" s="32">
        <f t="shared" si="0"/>
        <v>1</v>
      </c>
      <c r="K15" s="33" t="s">
        <v>34</v>
      </c>
      <c r="L15" s="33" t="s">
        <v>4</v>
      </c>
      <c r="M15" s="72"/>
      <c r="N15" s="73"/>
      <c r="O15" s="73"/>
      <c r="P15" s="74"/>
      <c r="Q15" s="73"/>
      <c r="R15" s="73"/>
      <c r="S15" s="75"/>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0">
        <f t="shared" si="1"/>
        <v>0</v>
      </c>
      <c r="BB15" s="34">
        <f t="shared" si="2"/>
        <v>0</v>
      </c>
      <c r="BC15" s="71" t="str">
        <f t="shared" si="3"/>
        <v>INR Zero Only</v>
      </c>
      <c r="IA15" s="37">
        <v>3</v>
      </c>
      <c r="IB15" s="65" t="s">
        <v>50</v>
      </c>
      <c r="IC15" s="37"/>
      <c r="ID15" s="37">
        <v>39</v>
      </c>
      <c r="IE15" s="37" t="s">
        <v>44</v>
      </c>
      <c r="IF15" s="38"/>
      <c r="IG15" s="38"/>
      <c r="IH15" s="38"/>
      <c r="II15" s="38"/>
    </row>
    <row r="16" spans="1:243" s="36" customFormat="1" ht="51.75" customHeight="1">
      <c r="A16" s="77">
        <v>4</v>
      </c>
      <c r="B16" s="67" t="s">
        <v>51</v>
      </c>
      <c r="C16" s="28"/>
      <c r="D16" s="80"/>
      <c r="E16" s="29"/>
      <c r="F16" s="81"/>
      <c r="G16" s="30"/>
      <c r="H16" s="30"/>
      <c r="I16" s="31"/>
      <c r="J16" s="32"/>
      <c r="K16" s="33"/>
      <c r="L16" s="33"/>
      <c r="M16" s="82"/>
      <c r="N16" s="83"/>
      <c r="O16" s="83"/>
      <c r="P16" s="84"/>
      <c r="Q16" s="83"/>
      <c r="R16" s="83"/>
      <c r="S16" s="85"/>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70"/>
      <c r="BB16" s="34"/>
      <c r="BC16" s="35"/>
      <c r="IA16" s="37">
        <v>4</v>
      </c>
      <c r="IB16" s="65" t="s">
        <v>51</v>
      </c>
      <c r="IC16" s="37"/>
      <c r="ID16" s="37"/>
      <c r="IE16" s="37"/>
      <c r="IF16" s="38"/>
      <c r="IG16" s="38"/>
      <c r="IH16" s="38"/>
      <c r="II16" s="38"/>
    </row>
    <row r="17" spans="1:243" s="36" customFormat="1" ht="15.75">
      <c r="A17" s="77">
        <v>4.1</v>
      </c>
      <c r="B17" s="67" t="s">
        <v>52</v>
      </c>
      <c r="C17" s="28"/>
      <c r="D17" s="79">
        <v>150</v>
      </c>
      <c r="E17" s="68" t="s">
        <v>58</v>
      </c>
      <c r="F17" s="81">
        <v>47.8</v>
      </c>
      <c r="G17" s="39"/>
      <c r="H17" s="39"/>
      <c r="I17" s="31" t="s">
        <v>33</v>
      </c>
      <c r="J17" s="32">
        <f t="shared" si="0"/>
        <v>1</v>
      </c>
      <c r="K17" s="33" t="s">
        <v>34</v>
      </c>
      <c r="L17" s="33" t="s">
        <v>4</v>
      </c>
      <c r="M17" s="72"/>
      <c r="N17" s="73"/>
      <c r="O17" s="73"/>
      <c r="P17" s="74"/>
      <c r="Q17" s="73"/>
      <c r="R17" s="73"/>
      <c r="S17" s="75"/>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0">
        <f t="shared" si="1"/>
        <v>0</v>
      </c>
      <c r="BB17" s="70">
        <f t="shared" si="2"/>
        <v>0</v>
      </c>
      <c r="BC17" s="71" t="str">
        <f t="shared" si="3"/>
        <v>INR Zero Only</v>
      </c>
      <c r="IA17" s="37">
        <v>4.1</v>
      </c>
      <c r="IB17" s="37" t="s">
        <v>52</v>
      </c>
      <c r="IC17" s="37"/>
      <c r="ID17" s="37">
        <v>150</v>
      </c>
      <c r="IE17" s="37" t="s">
        <v>58</v>
      </c>
      <c r="IF17" s="38"/>
      <c r="IG17" s="38"/>
      <c r="IH17" s="38"/>
      <c r="II17" s="38"/>
    </row>
    <row r="18" spans="1:243" s="36" customFormat="1" ht="69.75" customHeight="1">
      <c r="A18" s="77">
        <v>5</v>
      </c>
      <c r="B18" s="67" t="s">
        <v>53</v>
      </c>
      <c r="C18" s="28"/>
      <c r="D18" s="80"/>
      <c r="E18" s="29"/>
      <c r="F18" s="81"/>
      <c r="G18" s="30"/>
      <c r="H18" s="30"/>
      <c r="I18" s="31"/>
      <c r="J18" s="32"/>
      <c r="K18" s="33"/>
      <c r="L18" s="33"/>
      <c r="M18" s="82"/>
      <c r="N18" s="83"/>
      <c r="O18" s="83"/>
      <c r="P18" s="84"/>
      <c r="Q18" s="83"/>
      <c r="R18" s="83"/>
      <c r="S18" s="85"/>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70"/>
      <c r="BB18" s="34"/>
      <c r="BC18" s="35"/>
      <c r="IA18" s="37">
        <v>5</v>
      </c>
      <c r="IB18" s="65" t="s">
        <v>53</v>
      </c>
      <c r="IC18" s="37"/>
      <c r="ID18" s="37"/>
      <c r="IE18" s="37"/>
      <c r="IF18" s="38"/>
      <c r="IG18" s="38"/>
      <c r="IH18" s="38"/>
      <c r="II18" s="38"/>
    </row>
    <row r="19" spans="1:243" s="36" customFormat="1" ht="15.75">
      <c r="A19" s="77">
        <v>5.1</v>
      </c>
      <c r="B19" s="67" t="s">
        <v>54</v>
      </c>
      <c r="C19" s="28"/>
      <c r="D19" s="79">
        <v>19</v>
      </c>
      <c r="E19" s="68" t="s">
        <v>44</v>
      </c>
      <c r="F19" s="81">
        <v>268.52</v>
      </c>
      <c r="G19" s="39"/>
      <c r="H19" s="39"/>
      <c r="I19" s="31" t="s">
        <v>33</v>
      </c>
      <c r="J19" s="32">
        <f>IF(I19="Less(-)",-1,1)</f>
        <v>1</v>
      </c>
      <c r="K19" s="33" t="s">
        <v>34</v>
      </c>
      <c r="L19" s="33" t="s">
        <v>4</v>
      </c>
      <c r="M19" s="72"/>
      <c r="N19" s="73"/>
      <c r="O19" s="73"/>
      <c r="P19" s="74"/>
      <c r="Q19" s="73"/>
      <c r="R19" s="73"/>
      <c r="S19" s="75"/>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0">
        <f>total_amount_ba($B$2,$D$2,D19,F19,J19,K19,M19)</f>
        <v>0</v>
      </c>
      <c r="BB19" s="70">
        <f>BA19+SUM(N19:AZ19)</f>
        <v>0</v>
      </c>
      <c r="BC19" s="71" t="str">
        <f>SpellNumber(L19,BB19)</f>
        <v>INR Zero Only</v>
      </c>
      <c r="IA19" s="37">
        <v>5.1</v>
      </c>
      <c r="IB19" s="37" t="s">
        <v>54</v>
      </c>
      <c r="IC19" s="37"/>
      <c r="ID19" s="37">
        <v>19</v>
      </c>
      <c r="IE19" s="37" t="s">
        <v>44</v>
      </c>
      <c r="IF19" s="38"/>
      <c r="IG19" s="38"/>
      <c r="IH19" s="38"/>
      <c r="II19" s="38"/>
    </row>
    <row r="20" spans="1:243" s="36" customFormat="1" ht="15.75">
      <c r="A20" s="77">
        <v>5.2</v>
      </c>
      <c r="B20" s="67" t="s">
        <v>55</v>
      </c>
      <c r="C20" s="28"/>
      <c r="D20" s="79">
        <v>15</v>
      </c>
      <c r="E20" s="68" t="s">
        <v>44</v>
      </c>
      <c r="F20" s="81">
        <v>272.2</v>
      </c>
      <c r="G20" s="39"/>
      <c r="H20" s="39"/>
      <c r="I20" s="31" t="s">
        <v>33</v>
      </c>
      <c r="J20" s="32">
        <f t="shared" si="0"/>
        <v>1</v>
      </c>
      <c r="K20" s="33" t="s">
        <v>34</v>
      </c>
      <c r="L20" s="33" t="s">
        <v>4</v>
      </c>
      <c r="M20" s="72"/>
      <c r="N20" s="73"/>
      <c r="O20" s="73"/>
      <c r="P20" s="74"/>
      <c r="Q20" s="73"/>
      <c r="R20" s="73"/>
      <c r="S20" s="75"/>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0">
        <f t="shared" si="1"/>
        <v>0</v>
      </c>
      <c r="BB20" s="70">
        <f t="shared" si="2"/>
        <v>0</v>
      </c>
      <c r="BC20" s="71" t="str">
        <f t="shared" si="3"/>
        <v>INR Zero Only</v>
      </c>
      <c r="IA20" s="37">
        <v>5.2</v>
      </c>
      <c r="IB20" s="37" t="s">
        <v>55</v>
      </c>
      <c r="IC20" s="37"/>
      <c r="ID20" s="37">
        <v>15</v>
      </c>
      <c r="IE20" s="37" t="s">
        <v>44</v>
      </c>
      <c r="IF20" s="38"/>
      <c r="IG20" s="38"/>
      <c r="IH20" s="38"/>
      <c r="II20" s="38"/>
    </row>
    <row r="21" spans="1:243" s="36" customFormat="1" ht="33" customHeight="1">
      <c r="A21" s="40" t="s">
        <v>35</v>
      </c>
      <c r="B21" s="41"/>
      <c r="C21" s="42"/>
      <c r="D21" s="43"/>
      <c r="E21" s="43"/>
      <c r="F21" s="43"/>
      <c r="G21" s="43"/>
      <c r="H21" s="44"/>
      <c r="I21" s="44"/>
      <c r="J21" s="44"/>
      <c r="K21" s="44"/>
      <c r="L21" s="45"/>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SUM(BA13:BA20)</f>
        <v>0</v>
      </c>
      <c r="BB21" s="47">
        <f>SUM(BB15:BB20)</f>
        <v>0</v>
      </c>
      <c r="BC21" s="35" t="str">
        <f>SpellNumber($E$2,BA21)</f>
        <v>INR Zero Only</v>
      </c>
      <c r="IA21" s="37"/>
      <c r="IB21" s="37"/>
      <c r="IC21" s="37"/>
      <c r="ID21" s="37"/>
      <c r="IE21" s="37"/>
      <c r="IF21" s="38"/>
      <c r="IG21" s="38"/>
      <c r="IH21" s="38"/>
      <c r="II21" s="38"/>
    </row>
    <row r="22" spans="1:243" s="57" customFormat="1" ht="39" customHeight="1" hidden="1">
      <c r="A22" s="48" t="s">
        <v>36</v>
      </c>
      <c r="B22" s="49"/>
      <c r="C22" s="50"/>
      <c r="D22" s="51"/>
      <c r="E22" s="62" t="s">
        <v>37</v>
      </c>
      <c r="F22" s="63"/>
      <c r="G22" s="52"/>
      <c r="H22" s="53"/>
      <c r="I22" s="53"/>
      <c r="J22" s="53"/>
      <c r="K22" s="54"/>
      <c r="L22" s="55"/>
      <c r="M22" s="56"/>
      <c r="O22" s="36"/>
      <c r="P22" s="36"/>
      <c r="Q22" s="36"/>
      <c r="R22" s="36"/>
      <c r="S22" s="36"/>
      <c r="BA22" s="58">
        <f>IF(ISBLANK(F22),0,IF(E22="Excess (+)",ROUND(BA21+(BA21*F22),2),IF(E22="Less (-)",ROUND(BA21+(BA21*F22*(-1)),2),0)))</f>
        <v>0</v>
      </c>
      <c r="BB22" s="59">
        <f>ROUND(BA22,0)</f>
        <v>0</v>
      </c>
      <c r="BC22" s="35" t="str">
        <f>SpellNumber(L22,BB22)</f>
        <v> Zero Only</v>
      </c>
      <c r="IA22" s="60"/>
      <c r="IB22" s="60"/>
      <c r="IC22" s="60"/>
      <c r="ID22" s="60"/>
      <c r="IE22" s="60"/>
      <c r="IF22" s="61"/>
      <c r="IG22" s="61"/>
      <c r="IH22" s="61"/>
      <c r="II22" s="61"/>
    </row>
    <row r="23" spans="1:243" s="57" customFormat="1" ht="51" customHeight="1">
      <c r="A23" s="40" t="s">
        <v>38</v>
      </c>
      <c r="B23" s="40"/>
      <c r="C23" s="88" t="str">
        <f>SpellNumber($E$2,BA21)</f>
        <v>INR Zero Only</v>
      </c>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IA23" s="60"/>
      <c r="IB23" s="60"/>
      <c r="IC23" s="60"/>
      <c r="ID23" s="60"/>
      <c r="IE23" s="60"/>
      <c r="IF23" s="61"/>
      <c r="IG23" s="61"/>
      <c r="IH23" s="61"/>
      <c r="II23" s="61"/>
    </row>
  </sheetData>
  <sheetProtection password="F5B2" sheet="1"/>
  <mergeCells count="8">
    <mergeCell ref="A9:BC9"/>
    <mergeCell ref="C23:BC23"/>
    <mergeCell ref="A1:L1"/>
    <mergeCell ref="A4:BC4"/>
    <mergeCell ref="A5:BC5"/>
    <mergeCell ref="A6:BC6"/>
    <mergeCell ref="A7:BC7"/>
    <mergeCell ref="B8:BC8"/>
  </mergeCells>
  <dataValidations count="19">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allowBlank="1" showInputMessage="1" showErrorMessage="1" promptTitle="Units" prompt="Please enter Units in text" sqref="E16 E18">
      <formula1>0</formula1>
      <formula2>0</formula2>
    </dataValidation>
    <dataValidation type="decimal" allowBlank="1" showErrorMessage="1" errorTitle="Invalid Entry" error="Only Numeric Values are allowed. " sqref="A13:A20">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9:M20 M13:M15 M17">
      <formula1>0</formula1>
      <formula2>999999999999999</formula2>
    </dataValidation>
    <dataValidation allowBlank="1" showInputMessage="1" showErrorMessage="1" promptTitle="Units" prompt="Please enter Units in text" sqref="E19:E20 E13:E15 E17"/>
    <dataValidation type="list" allowBlank="1" showInputMessage="1" showErrorMessage="1" sqref="L20 L13 L14 L15 L16 L17 L18 L19">
      <formula1>"INR"</formula1>
    </dataValidation>
    <dataValidation type="list" allowBlank="1" showErrorMessage="1" sqref="K13:K2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list" showErrorMessage="1" sqref="I13:I20">
      <formula1>"Excess(+),Less(-)"</formula1>
      <formula2>0</formula2>
    </dataValidation>
    <dataValidation allowBlank="1" showInputMessage="1" showErrorMessage="1" promptTitle="Addition / Deduction" prompt="Please Choose the correct One" sqref="J13:J20">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6" sqref="I26"/>
    </sheetView>
  </sheetViews>
  <sheetFormatPr defaultColWidth="9.140625" defaultRowHeight="15"/>
  <sheetData>
    <row r="6" spans="5:11" ht="15">
      <c r="E6" s="93" t="s">
        <v>39</v>
      </c>
      <c r="F6" s="93"/>
      <c r="G6" s="93"/>
      <c r="H6" s="93"/>
      <c r="I6" s="93"/>
      <c r="J6" s="93"/>
      <c r="K6" s="93"/>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2020-02-12T06:33:13Z</cp:lastPrinted>
  <dcterms:created xsi:type="dcterms:W3CDTF">2009-01-30T06:42:42Z</dcterms:created>
  <dcterms:modified xsi:type="dcterms:W3CDTF">2022-06-13T12:20:17Z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