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<sst xmlns="http://schemas.openxmlformats.org/spreadsheetml/2006/main" count="190" uniqueCount="65">
  <si>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</si>
  <si>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</si>
  <si>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</si>
  <si>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</si>
  <si>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</si>
  <si>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</si>
  <si>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</si>
  <si>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</si>
  <si>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</si>
  <si>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</si>
  <si>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</si>
  <si>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</si>
  <si>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</si>
  <si>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</si>
  <si>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</si>
  <si>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</si>
  <si>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</si>
  <si>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</si>
  <si>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</si>
  <si>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</si>
  <si>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</si>
  <si>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</si>
  <si>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</si>
  <si>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</si>
  <si>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</si>
  <si>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</si>
  <si>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</si>
  <si>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</si>
  <si>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</si>
  <si>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</si>
  <si>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</si>
  <si>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</si>
  <si>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</si>
  <si>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</si>
  <si>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</si>
  <si>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</si>
  <si>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</si>
  <si>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</si>
  <si>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</si>
  <si>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</si>
  <si>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</si>
  <si>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</si>
  <si>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</si>
  <si>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</si>
  <si>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</si>
  <si>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t>upto 35 Sqmm</t>
  </si>
  <si>
    <t>Metre</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</si>
  <si>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</si>
  <si>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</si>
  <si>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Supply,installation, testing and commissioning of  9Mtr long GI octogonal/conical pole made of MS steel having having neccesary sections if required  as per manufactures design with suitable  base plate  and necessary single arm  each ,min sheet steel thickness 3mm ,suitable for providing 4 Nos  38500 Lumens LED fittings, and  all materials required for installation like interconnecting cable with 2Runs of 3C 2.5 sq.mm FR PVC insulated stranded copper conductor flexible cable , Foundation bolts, nuts, DIN rail, 16A SP MCB-2 Nos, 32A connectors heavy duty 4way, N.L-2Nos, 3mm thick laminated hylem sheet, Pole earthing, glanding in 3 mm thick M.S. sheet includings  connection complete as required  and all related works as directed by the EIC.
(Pole-Crompton/Bajaj/Klite or Equivalent )</t>
  </si>
  <si>
    <t>Providing foundation for as per manufacturer recommentation including all materials for foundation as per the manufacterer drawing for 9 metre pole by providing neccesary template and all related works as directed by the EIC.</t>
  </si>
  <si>
    <t>Supply of  high-quality integrated LED Flood Light with a Minimum system lumen of 38500 Lm and system wattage not more than 350 W with a nominal efficiency  110 lumen/watt (min) using High power LED's, with integrated Peanut Lens shall be mounted on each LED by injection moulding process on PC Cover . The housing should be of non-corrosive high-pressure die-cast aluminum alloy  to with stand extreme environments, should have corrosion resistant coating .The Luminaire should be having Minimum 50000 Burning hours(L70B50) with CRI ≥70 and co-related color temperature (CCT) of 5700K with assymetric/ suitable beam angle. The Ingress protection must be minimum IP 66 with an IK rating of 08. LED used in the luminaire shall be of make of Lumileds, Osram, Nichia, Seoul and CREE &amp; no other make.  The Luminaire should have a 10 KV SPD duly bolted in the Luminaire .  The luminaire shall be flicker free with a ripple content less than 10 %.  the luminare should have  PF&gt;0.95 and THD&lt;10%.Luminaire and driver shall be separately BIS approved of same make. 
Make:Wipro  Cat Ref  LF20-442-060-57-G2/Philips BVP485 LED427 CW AWB PSU SPD GR or Equivlent.
Led lightfittings have 5years onsite warranty.
Equivalent make shall submit dialux report and technical data sheet for approval.</t>
  </si>
  <si>
    <t>Installation, testing and commissioning of  LED type flood light luminaries up to 350 W  with mounting bracket etc as required in existing 9 m pole includings  required accessories,connection complete as required  and all related works as directed by the EIC .</t>
  </si>
  <si>
    <t>Supply of following sizes 1.1 KV XLPE insulated, FR Al. armoured Conductor, PVC inner sheathed, overall PVC sheathed cable in conformity to the technical specification and as per latest IS - codes.</t>
  </si>
  <si>
    <t>4 x 6 Sqmm</t>
  </si>
  <si>
    <t>4 x 4 Sqmm</t>
  </si>
  <si>
    <t>Laying of one number PVC insulated and PVC sheathed / XLPE power cable of 1.1 KV grade of following size in Surface/ground as
required.</t>
  </si>
  <si>
    <t>Supply and making end termination with
brass compression gland with gland earthing and aluminium lugs for following size of PVC insulated and PVC sheathed /XLPE Al. conductor cable of 1.1 KV grade as required.</t>
  </si>
  <si>
    <t>Supply and fixing of following ways surface/ recess mounting, single pole and neutral, outdoor type IP-65 whether proof MCB distribution board, 240 volts, on surface/ recess, complete with tinned copper bus bar, neutral bus bar, earth bar, din bar, interconnections, powder painted including earthing etc. as required. (But without MCB/RCCB/Isolator)</t>
  </si>
  <si>
    <t xml:space="preserve"> 12 way</t>
  </si>
  <si>
    <t>Fixing 5 A to 32 A rating, 240/415 V, 10 kA, "C"
curve, miniature circuit breaker suitable for inductive load of following poles in the existing MCB DB complete with connections, testing and commissioning etc. as required.</t>
  </si>
  <si>
    <t>Single Pole</t>
  </si>
  <si>
    <t>Fixing, testing and commissioning of following rating RCBO or MCCB  as required in existing vertical distribution board including drilling holes in the vertical distribution board, making connections etc as required at incomer.</t>
  </si>
  <si>
    <t>Upto 63A DP RCBO/MCB</t>
  </si>
  <si>
    <t xml:space="preserve">Name of Work:  Electrical works for providing  lights in Tennis court near Indoor Stadium  in IISER TVM campus, Thiruvananthapuram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</si>
</sst>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justify" vertical="top" wrapText="1"/>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top"/>
      <protection/>
    </xf>
    <xf numFmtId="180" fontId="25" fillId="0" borderId="19" xfId="0" applyNumberFormat="1" applyFont="1" applyFill="1" applyBorder="1" applyAlignment="1">
      <alignment horizontal="center" vertical="center"/>
    </xf>
    <xf numFmtId="0" fontId="25" fillId="0" borderId="19" xfId="0" applyFont="1" applyFill="1" applyBorder="1" applyAlignment="1">
      <alignment horizontal="justify" vertical="top" wrapText="1"/>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0" fontId="26" fillId="0" borderId="23" xfId="60" applyNumberFormat="1" applyFont="1" applyFill="1" applyBorder="1" applyAlignment="1" applyProtection="1">
      <alignment horizontal="justify" vertical="top" wrapText="1"/>
      <protection locked="0"/>
    </xf>
    <xf numFmtId="0" fontId="26" fillId="0" borderId="23" xfId="60" applyNumberFormat="1" applyFont="1" applyFill="1" applyBorder="1" applyAlignment="1" applyProtection="1">
      <alignment horizontal="left" vertical="top" wrapText="1"/>
      <protection locked="0"/>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4"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3"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3"/>
  <sheetViews>
    <sheetView showGridLines="0" zoomScale="80" zoomScaleNormal="80" zoomScalePageLayoutView="0" workbookViewId="0" topLeftCell="A20">
      <selection activeCell="BC28" sqref="BC28"/>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2" t="str">
        <f>B2&amp;" BoQ"</f>
        <v>Item Rate BoQ</v>
      </c>
      <c r="B1" s="92"/>
      <c r="C1" s="92"/>
      <c r="D1" s="92"/>
      <c r="E1" s="92"/>
      <c r="F1" s="92"/>
      <c r="G1" s="92"/>
      <c r="H1" s="92"/>
      <c r="I1" s="92"/>
      <c r="J1" s="92"/>
      <c r="K1" s="92"/>
      <c r="L1" s="92"/>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3" t="s">
        <v>48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A4" s="13"/>
      <c r="IB4" s="13"/>
      <c r="IC4" s="13"/>
      <c r="ID4" s="13"/>
      <c r="IE4" s="13"/>
      <c r="IF4" s="14"/>
      <c r="IG4" s="14"/>
      <c r="IH4" s="14"/>
      <c r="II4" s="14"/>
    </row>
    <row r="5" spans="1:243" s="12" customFormat="1" ht="30.75" customHeight="1">
      <c r="A5" s="93" t="s">
        <v>64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A5" s="13"/>
      <c r="IB5" s="13"/>
      <c r="IC5" s="13"/>
      <c r="ID5" s="13"/>
      <c r="IE5" s="13"/>
      <c r="IF5" s="14"/>
      <c r="IG5" s="14"/>
      <c r="IH5" s="14"/>
      <c r="II5" s="14"/>
    </row>
    <row r="6" spans="1:243" s="12" customFormat="1" ht="30.75" customHeight="1">
      <c r="A6" s="93" t="s">
        <v>43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A6" s="13"/>
      <c r="IB6" s="13"/>
      <c r="IC6" s="13"/>
      <c r="ID6" s="13"/>
      <c r="IE6" s="13"/>
      <c r="IF6" s="14"/>
      <c r="IG6" s="14"/>
      <c r="IH6" s="14"/>
      <c r="II6" s="14"/>
    </row>
    <row r="7" spans="1:243" s="12" customFormat="1" ht="29.25" customHeight="1"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A7" s="13"/>
      <c r="IB7" s="13"/>
      <c r="IC7" s="13"/>
      <c r="ID7" s="13"/>
      <c r="IE7" s="13"/>
      <c r="IF7" s="14"/>
      <c r="IG7" s="14"/>
      <c r="IH7" s="14"/>
      <c r="II7" s="14"/>
    </row>
    <row r="8" spans="1:243" s="16" customFormat="1" ht="76.5" customHeight="1">
      <c r="A8" s="15" t="s">
        <v>40</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IA8" s="17"/>
      <c r="IB8" s="17"/>
      <c r="IC8" s="17"/>
      <c r="ID8" s="17"/>
      <c r="IE8" s="17"/>
      <c r="IF8" s="18"/>
      <c r="IG8" s="18"/>
      <c r="IH8" s="18"/>
      <c r="II8" s="18"/>
    </row>
    <row r="9" spans="1:243" s="19" customFormat="1" ht="61.5" customHeight="1">
      <c r="A9" s="90" t="s">
        <v>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69" t="s">
        <v>47</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236.25" customHeight="1">
      <c r="A13" s="78">
        <v>1</v>
      </c>
      <c r="B13" s="79" t="s">
        <v>49</v>
      </c>
      <c r="C13" s="28"/>
      <c r="D13" s="80">
        <v>4</v>
      </c>
      <c r="E13" s="64" t="s">
        <v>44</v>
      </c>
      <c r="F13" s="82">
        <v>31196</v>
      </c>
      <c r="G13" s="39"/>
      <c r="H13" s="39"/>
      <c r="I13" s="31" t="s">
        <v>33</v>
      </c>
      <c r="J13" s="32">
        <f aca="true" t="shared" si="0" ref="J13:J21">IF(I13="Less(-)",-1,1)</f>
        <v>1</v>
      </c>
      <c r="K13" s="33" t="s">
        <v>34</v>
      </c>
      <c r="L13" s="33" t="s">
        <v>4</v>
      </c>
      <c r="M13" s="72"/>
      <c r="N13" s="73"/>
      <c r="O13" s="73"/>
      <c r="P13" s="74"/>
      <c r="Q13" s="73"/>
      <c r="R13" s="73"/>
      <c r="S13" s="75"/>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0">
        <f aca="true" t="shared" si="1" ref="BA13:BA21">total_amount_ba($B$2,$D$2,D13,F13,J13,K13,M13)</f>
        <v>0</v>
      </c>
      <c r="BB13" s="34">
        <f aca="true" t="shared" si="2" ref="BB13:BB21">BA13+SUM(N13:AZ13)</f>
        <v>0</v>
      </c>
      <c r="BC13" s="71" t="str">
        <f aca="true" t="shared" si="3" ref="BC13:BC21">SpellNumber(L13,BB13)</f>
        <v>INR Zero Only</v>
      </c>
      <c r="IA13" s="37">
        <v>1</v>
      </c>
      <c r="IB13" s="65" t="s">
        <v>49</v>
      </c>
      <c r="IC13" s="37"/>
      <c r="ID13" s="37">
        <v>4</v>
      </c>
      <c r="IE13" s="37" t="s">
        <v>44</v>
      </c>
      <c r="IF13" s="38"/>
      <c r="IG13" s="38"/>
      <c r="IH13" s="38"/>
      <c r="II13" s="38"/>
    </row>
    <row r="14" spans="1:243" s="36" customFormat="1" ht="82.5" customHeight="1">
      <c r="A14" s="77">
        <v>2</v>
      </c>
      <c r="B14" s="67" t="s">
        <v>50</v>
      </c>
      <c r="C14" s="28"/>
      <c r="D14" s="80">
        <v>4</v>
      </c>
      <c r="E14" s="64" t="s">
        <v>44</v>
      </c>
      <c r="F14" s="82">
        <v>7728</v>
      </c>
      <c r="G14" s="39"/>
      <c r="H14" s="39"/>
      <c r="I14" s="31" t="s">
        <v>33</v>
      </c>
      <c r="J14" s="32">
        <f t="shared" si="0"/>
        <v>1</v>
      </c>
      <c r="K14" s="33" t="s">
        <v>34</v>
      </c>
      <c r="L14" s="33" t="s">
        <v>4</v>
      </c>
      <c r="M14" s="72"/>
      <c r="N14" s="73"/>
      <c r="O14" s="73"/>
      <c r="P14" s="74"/>
      <c r="Q14" s="73"/>
      <c r="R14" s="73"/>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0">
        <f t="shared" si="1"/>
        <v>0</v>
      </c>
      <c r="BB14" s="34">
        <f t="shared" si="2"/>
        <v>0</v>
      </c>
      <c r="BC14" s="71" t="str">
        <f t="shared" si="3"/>
        <v>INR Zero Only</v>
      </c>
      <c r="IA14" s="37">
        <v>2</v>
      </c>
      <c r="IB14" s="65" t="s">
        <v>50</v>
      </c>
      <c r="IC14" s="37"/>
      <c r="ID14" s="37">
        <v>4</v>
      </c>
      <c r="IE14" s="37" t="s">
        <v>44</v>
      </c>
      <c r="IF14" s="38"/>
      <c r="IG14" s="38"/>
      <c r="IH14" s="38"/>
      <c r="II14" s="38"/>
    </row>
    <row r="15" spans="1:243" s="36" customFormat="1" ht="393.75">
      <c r="A15" s="78">
        <v>3</v>
      </c>
      <c r="B15" s="67" t="s">
        <v>51</v>
      </c>
      <c r="C15" s="28"/>
      <c r="D15" s="80">
        <v>16</v>
      </c>
      <c r="E15" s="64" t="s">
        <v>44</v>
      </c>
      <c r="F15" s="82">
        <v>31793</v>
      </c>
      <c r="G15" s="39"/>
      <c r="H15" s="39"/>
      <c r="I15" s="31" t="s">
        <v>33</v>
      </c>
      <c r="J15" s="32">
        <f t="shared" si="0"/>
        <v>1</v>
      </c>
      <c r="K15" s="33" t="s">
        <v>34</v>
      </c>
      <c r="L15" s="33" t="s">
        <v>4</v>
      </c>
      <c r="M15" s="72"/>
      <c r="N15" s="73"/>
      <c r="O15" s="73"/>
      <c r="P15" s="74"/>
      <c r="Q15" s="73"/>
      <c r="R15" s="73"/>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0">
        <f t="shared" si="1"/>
        <v>0</v>
      </c>
      <c r="BB15" s="34">
        <f t="shared" si="2"/>
        <v>0</v>
      </c>
      <c r="BC15" s="71" t="str">
        <f t="shared" si="3"/>
        <v>INR Zero Only</v>
      </c>
      <c r="IA15" s="37">
        <v>3</v>
      </c>
      <c r="IB15" s="65" t="s">
        <v>51</v>
      </c>
      <c r="IC15" s="37"/>
      <c r="ID15" s="37">
        <v>16</v>
      </c>
      <c r="IE15" s="37" t="s">
        <v>44</v>
      </c>
      <c r="IF15" s="38"/>
      <c r="IG15" s="38"/>
      <c r="IH15" s="38"/>
      <c r="II15" s="38"/>
    </row>
    <row r="16" spans="1:243" s="36" customFormat="1" ht="78.75">
      <c r="A16" s="78">
        <v>4</v>
      </c>
      <c r="B16" s="67" t="s">
        <v>52</v>
      </c>
      <c r="C16" s="28"/>
      <c r="D16" s="80">
        <v>16</v>
      </c>
      <c r="E16" s="64" t="s">
        <v>44</v>
      </c>
      <c r="F16" s="82">
        <v>530</v>
      </c>
      <c r="G16" s="39"/>
      <c r="H16" s="39"/>
      <c r="I16" s="31" t="s">
        <v>33</v>
      </c>
      <c r="J16" s="32">
        <f t="shared" si="0"/>
        <v>1</v>
      </c>
      <c r="K16" s="33" t="s">
        <v>34</v>
      </c>
      <c r="L16" s="33" t="s">
        <v>4</v>
      </c>
      <c r="M16" s="72"/>
      <c r="N16" s="73"/>
      <c r="O16" s="73"/>
      <c r="P16" s="74"/>
      <c r="Q16" s="73"/>
      <c r="R16" s="73"/>
      <c r="S16" s="75"/>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0">
        <f t="shared" si="1"/>
        <v>0</v>
      </c>
      <c r="BB16" s="34">
        <f t="shared" si="2"/>
        <v>0</v>
      </c>
      <c r="BC16" s="71" t="str">
        <f t="shared" si="3"/>
        <v>INR Zero Only</v>
      </c>
      <c r="IA16" s="37">
        <v>4</v>
      </c>
      <c r="IB16" s="65" t="s">
        <v>52</v>
      </c>
      <c r="IC16" s="37"/>
      <c r="ID16" s="37">
        <v>16</v>
      </c>
      <c r="IE16" s="37" t="s">
        <v>44</v>
      </c>
      <c r="IF16" s="38"/>
      <c r="IG16" s="38"/>
      <c r="IH16" s="38"/>
      <c r="II16" s="38"/>
    </row>
    <row r="17" spans="1:243" s="36" customFormat="1" ht="63">
      <c r="A17" s="77">
        <v>5</v>
      </c>
      <c r="B17" s="88" t="s">
        <v>53</v>
      </c>
      <c r="C17" s="28"/>
      <c r="D17" s="81"/>
      <c r="E17" s="29"/>
      <c r="F17" s="82"/>
      <c r="G17" s="30"/>
      <c r="H17" s="30"/>
      <c r="I17" s="31"/>
      <c r="J17" s="32"/>
      <c r="K17" s="33"/>
      <c r="L17" s="33"/>
      <c r="M17" s="83"/>
      <c r="N17" s="84"/>
      <c r="O17" s="84"/>
      <c r="P17" s="85"/>
      <c r="Q17" s="84"/>
      <c r="R17" s="84"/>
      <c r="S17" s="8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70"/>
      <c r="BB17" s="34"/>
      <c r="BC17" s="35"/>
      <c r="IA17" s="37">
        <v>5</v>
      </c>
      <c r="IB17" s="65" t="s">
        <v>53</v>
      </c>
      <c r="IC17" s="37"/>
      <c r="ID17" s="37"/>
      <c r="IE17" s="37"/>
      <c r="IF17" s="38"/>
      <c r="IG17" s="38"/>
      <c r="IH17" s="38"/>
      <c r="II17" s="38"/>
    </row>
    <row r="18" spans="1:243" s="36" customFormat="1" ht="15.75">
      <c r="A18" s="77">
        <v>5.1</v>
      </c>
      <c r="B18" s="88" t="s">
        <v>54</v>
      </c>
      <c r="C18" s="28"/>
      <c r="D18" s="80">
        <v>16</v>
      </c>
      <c r="E18" s="68" t="s">
        <v>46</v>
      </c>
      <c r="F18" s="82">
        <v>131</v>
      </c>
      <c r="G18" s="39"/>
      <c r="H18" s="39"/>
      <c r="I18" s="31" t="s">
        <v>33</v>
      </c>
      <c r="J18" s="32">
        <f t="shared" si="0"/>
        <v>1</v>
      </c>
      <c r="K18" s="33" t="s">
        <v>34</v>
      </c>
      <c r="L18" s="33" t="s">
        <v>4</v>
      </c>
      <c r="M18" s="72"/>
      <c r="N18" s="73"/>
      <c r="O18" s="73"/>
      <c r="P18" s="74"/>
      <c r="Q18" s="73"/>
      <c r="R18" s="73"/>
      <c r="S18" s="75"/>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0">
        <f t="shared" si="1"/>
        <v>0</v>
      </c>
      <c r="BB18" s="70">
        <f t="shared" si="2"/>
        <v>0</v>
      </c>
      <c r="BC18" s="71" t="str">
        <f t="shared" si="3"/>
        <v>INR Zero Only</v>
      </c>
      <c r="IA18" s="37">
        <v>5.1</v>
      </c>
      <c r="IB18" s="37" t="s">
        <v>54</v>
      </c>
      <c r="IC18" s="37"/>
      <c r="ID18" s="37">
        <v>16</v>
      </c>
      <c r="IE18" s="37" t="s">
        <v>46</v>
      </c>
      <c r="IF18" s="38"/>
      <c r="IG18" s="38"/>
      <c r="IH18" s="38"/>
      <c r="II18" s="38"/>
    </row>
    <row r="19" spans="1:243" s="36" customFormat="1" ht="15.75">
      <c r="A19" s="77">
        <v>5.2</v>
      </c>
      <c r="B19" s="88" t="s">
        <v>55</v>
      </c>
      <c r="C19" s="28"/>
      <c r="D19" s="80">
        <v>178</v>
      </c>
      <c r="E19" s="68" t="s">
        <v>46</v>
      </c>
      <c r="F19" s="82">
        <v>108</v>
      </c>
      <c r="G19" s="39"/>
      <c r="H19" s="39"/>
      <c r="I19" s="31" t="s">
        <v>33</v>
      </c>
      <c r="J19" s="32">
        <f t="shared" si="0"/>
        <v>1</v>
      </c>
      <c r="K19" s="33" t="s">
        <v>34</v>
      </c>
      <c r="L19" s="33" t="s">
        <v>4</v>
      </c>
      <c r="M19" s="72"/>
      <c r="N19" s="73"/>
      <c r="O19" s="73"/>
      <c r="P19" s="74"/>
      <c r="Q19" s="73"/>
      <c r="R19" s="73"/>
      <c r="S19" s="7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0">
        <f t="shared" si="1"/>
        <v>0</v>
      </c>
      <c r="BB19" s="70">
        <f t="shared" si="2"/>
        <v>0</v>
      </c>
      <c r="BC19" s="71" t="str">
        <f t="shared" si="3"/>
        <v>INR Zero Only</v>
      </c>
      <c r="IA19" s="37">
        <v>5.2</v>
      </c>
      <c r="IB19" s="37" t="s">
        <v>55</v>
      </c>
      <c r="IC19" s="37"/>
      <c r="ID19" s="37">
        <v>178</v>
      </c>
      <c r="IE19" s="37" t="s">
        <v>46</v>
      </c>
      <c r="IF19" s="38"/>
      <c r="IG19" s="38"/>
      <c r="IH19" s="38"/>
      <c r="II19" s="38"/>
    </row>
    <row r="20" spans="1:243" s="36" customFormat="1" ht="63">
      <c r="A20" s="77">
        <v>6</v>
      </c>
      <c r="B20" s="88" t="s">
        <v>56</v>
      </c>
      <c r="C20" s="28"/>
      <c r="D20" s="81"/>
      <c r="E20" s="29"/>
      <c r="F20" s="82"/>
      <c r="G20" s="30"/>
      <c r="H20" s="30"/>
      <c r="I20" s="31"/>
      <c r="J20" s="32"/>
      <c r="K20" s="33"/>
      <c r="L20" s="33"/>
      <c r="M20" s="83"/>
      <c r="N20" s="84"/>
      <c r="O20" s="84"/>
      <c r="P20" s="85"/>
      <c r="Q20" s="84"/>
      <c r="R20" s="84"/>
      <c r="S20" s="86"/>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70"/>
      <c r="BB20" s="34"/>
      <c r="BC20" s="35"/>
      <c r="IA20" s="37">
        <v>6</v>
      </c>
      <c r="IB20" s="65" t="s">
        <v>56</v>
      </c>
      <c r="IC20" s="37"/>
      <c r="ID20" s="37"/>
      <c r="IE20" s="37"/>
      <c r="IF20" s="38"/>
      <c r="IG20" s="38"/>
      <c r="IH20" s="38"/>
      <c r="II20" s="38"/>
    </row>
    <row r="21" spans="1:243" s="36" customFormat="1" ht="15.75">
      <c r="A21" s="77">
        <v>6.1</v>
      </c>
      <c r="B21" s="88" t="s">
        <v>45</v>
      </c>
      <c r="C21" s="28"/>
      <c r="D21" s="80">
        <v>194</v>
      </c>
      <c r="E21" s="68" t="s">
        <v>46</v>
      </c>
      <c r="F21" s="82">
        <v>205</v>
      </c>
      <c r="G21" s="39"/>
      <c r="H21" s="39"/>
      <c r="I21" s="31" t="s">
        <v>33</v>
      </c>
      <c r="J21" s="32">
        <f t="shared" si="0"/>
        <v>1</v>
      </c>
      <c r="K21" s="33" t="s">
        <v>34</v>
      </c>
      <c r="L21" s="33" t="s">
        <v>4</v>
      </c>
      <c r="M21" s="72"/>
      <c r="N21" s="73"/>
      <c r="O21" s="73"/>
      <c r="P21" s="74"/>
      <c r="Q21" s="73"/>
      <c r="R21" s="73"/>
      <c r="S21" s="75"/>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0">
        <f t="shared" si="1"/>
        <v>0</v>
      </c>
      <c r="BB21" s="70">
        <f t="shared" si="2"/>
        <v>0</v>
      </c>
      <c r="BC21" s="71" t="str">
        <f t="shared" si="3"/>
        <v>INR Zero Only</v>
      </c>
      <c r="IA21" s="37">
        <v>6.1</v>
      </c>
      <c r="IB21" s="37" t="s">
        <v>45</v>
      </c>
      <c r="IC21" s="37"/>
      <c r="ID21" s="37">
        <v>194</v>
      </c>
      <c r="IE21" s="37" t="s">
        <v>46</v>
      </c>
      <c r="IF21" s="38"/>
      <c r="IG21" s="38"/>
      <c r="IH21" s="38"/>
      <c r="II21" s="38"/>
    </row>
    <row r="22" spans="1:243" s="36" customFormat="1" ht="78.75">
      <c r="A22" s="77">
        <v>7</v>
      </c>
      <c r="B22" s="88" t="s">
        <v>57</v>
      </c>
      <c r="C22" s="28"/>
      <c r="D22" s="81"/>
      <c r="E22" s="29"/>
      <c r="F22" s="82"/>
      <c r="G22" s="30"/>
      <c r="H22" s="30"/>
      <c r="I22" s="31"/>
      <c r="J22" s="32"/>
      <c r="K22" s="33"/>
      <c r="L22" s="33"/>
      <c r="M22" s="83"/>
      <c r="N22" s="84"/>
      <c r="O22" s="84"/>
      <c r="P22" s="85"/>
      <c r="Q22" s="84"/>
      <c r="R22" s="84"/>
      <c r="S22" s="86"/>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70"/>
      <c r="BB22" s="34"/>
      <c r="BC22" s="35"/>
      <c r="IA22" s="37">
        <v>7</v>
      </c>
      <c r="IB22" s="65" t="s">
        <v>57</v>
      </c>
      <c r="IC22" s="37"/>
      <c r="ID22" s="37"/>
      <c r="IE22" s="37"/>
      <c r="IF22" s="38"/>
      <c r="IG22" s="38"/>
      <c r="IH22" s="38"/>
      <c r="II22" s="38"/>
    </row>
    <row r="23" spans="1:243" s="36" customFormat="1" ht="16.5">
      <c r="A23" s="78">
        <v>7.1</v>
      </c>
      <c r="B23" s="88" t="s">
        <v>54</v>
      </c>
      <c r="C23" s="28"/>
      <c r="D23" s="80">
        <v>2</v>
      </c>
      <c r="E23" s="68" t="s">
        <v>44</v>
      </c>
      <c r="F23" s="82">
        <v>229</v>
      </c>
      <c r="G23" s="39"/>
      <c r="H23" s="39"/>
      <c r="I23" s="31" t="s">
        <v>33</v>
      </c>
      <c r="J23" s="32">
        <f>IF(I23="Less(-)",-1,1)</f>
        <v>1</v>
      </c>
      <c r="K23" s="33" t="s">
        <v>34</v>
      </c>
      <c r="L23" s="33" t="s">
        <v>4</v>
      </c>
      <c r="M23" s="72"/>
      <c r="N23" s="73"/>
      <c r="O23" s="73"/>
      <c r="P23" s="74"/>
      <c r="Q23" s="73"/>
      <c r="R23" s="73"/>
      <c r="S23" s="75"/>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0">
        <f>total_amount_ba($B$2,$D$2,D23,F23,J23,K23,M23)</f>
        <v>0</v>
      </c>
      <c r="BB23" s="34">
        <f>BA23+SUM(N23:AZ23)</f>
        <v>0</v>
      </c>
      <c r="BC23" s="35" t="str">
        <f>SpellNumber(L23,BB23)</f>
        <v>INR Zero Only</v>
      </c>
      <c r="IA23" s="37">
        <v>7.1</v>
      </c>
      <c r="IB23" s="37" t="s">
        <v>54</v>
      </c>
      <c r="IC23" s="37"/>
      <c r="ID23" s="37">
        <v>2</v>
      </c>
      <c r="IE23" s="37" t="s">
        <v>44</v>
      </c>
      <c r="IF23" s="38"/>
      <c r="IG23" s="38"/>
      <c r="IH23" s="38"/>
      <c r="II23" s="38"/>
    </row>
    <row r="24" spans="1:243" s="36" customFormat="1" ht="15.75">
      <c r="A24" s="77">
        <v>7.2</v>
      </c>
      <c r="B24" s="88" t="s">
        <v>55</v>
      </c>
      <c r="C24" s="28"/>
      <c r="D24" s="80">
        <v>8</v>
      </c>
      <c r="E24" s="68" t="s">
        <v>44</v>
      </c>
      <c r="F24" s="82">
        <v>190</v>
      </c>
      <c r="G24" s="39"/>
      <c r="H24" s="39"/>
      <c r="I24" s="31" t="s">
        <v>33</v>
      </c>
      <c r="J24" s="32">
        <f>IF(I24="Less(-)",-1,1)</f>
        <v>1</v>
      </c>
      <c r="K24" s="33" t="s">
        <v>34</v>
      </c>
      <c r="L24" s="33" t="s">
        <v>4</v>
      </c>
      <c r="M24" s="72"/>
      <c r="N24" s="73"/>
      <c r="O24" s="73"/>
      <c r="P24" s="74"/>
      <c r="Q24" s="73"/>
      <c r="R24" s="73"/>
      <c r="S24" s="75"/>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0">
        <f>total_amount_ba($B$2,$D$2,D24,F24,J24,K24,M24)</f>
        <v>0</v>
      </c>
      <c r="BB24" s="34">
        <f>BA24+SUM(N24:AZ24)</f>
        <v>0</v>
      </c>
      <c r="BC24" s="35" t="str">
        <f>SpellNumber(L24,BB24)</f>
        <v>INR Zero Only</v>
      </c>
      <c r="IA24" s="37">
        <v>7.2</v>
      </c>
      <c r="IB24" s="37" t="s">
        <v>55</v>
      </c>
      <c r="IC24" s="37"/>
      <c r="ID24" s="37">
        <v>8</v>
      </c>
      <c r="IE24" s="37" t="s">
        <v>44</v>
      </c>
      <c r="IF24" s="38"/>
      <c r="IG24" s="38"/>
      <c r="IH24" s="38"/>
      <c r="II24" s="38"/>
    </row>
    <row r="25" spans="1:243" s="36" customFormat="1" ht="110.25">
      <c r="A25" s="77">
        <v>8</v>
      </c>
      <c r="B25" s="88" t="s">
        <v>58</v>
      </c>
      <c r="C25" s="28"/>
      <c r="D25" s="81"/>
      <c r="E25" s="29"/>
      <c r="F25" s="82"/>
      <c r="G25" s="30"/>
      <c r="H25" s="30"/>
      <c r="I25" s="31"/>
      <c r="J25" s="32"/>
      <c r="K25" s="33"/>
      <c r="L25" s="33"/>
      <c r="M25" s="83"/>
      <c r="N25" s="84"/>
      <c r="O25" s="84"/>
      <c r="P25" s="85"/>
      <c r="Q25" s="84"/>
      <c r="R25" s="84"/>
      <c r="S25" s="86"/>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70"/>
      <c r="BB25" s="34"/>
      <c r="BC25" s="35"/>
      <c r="IA25" s="37">
        <v>8</v>
      </c>
      <c r="IB25" s="65" t="s">
        <v>58</v>
      </c>
      <c r="IC25" s="37"/>
      <c r="ID25" s="37"/>
      <c r="IE25" s="37"/>
      <c r="IF25" s="38"/>
      <c r="IG25" s="38"/>
      <c r="IH25" s="38"/>
      <c r="II25" s="38"/>
    </row>
    <row r="26" spans="1:243" s="36" customFormat="1" ht="15.75">
      <c r="A26" s="77">
        <v>8.1</v>
      </c>
      <c r="B26" s="89" t="s">
        <v>59</v>
      </c>
      <c r="C26" s="28"/>
      <c r="D26" s="80">
        <v>1</v>
      </c>
      <c r="E26" s="68" t="s">
        <v>44</v>
      </c>
      <c r="F26" s="82">
        <v>3999</v>
      </c>
      <c r="G26" s="39"/>
      <c r="H26" s="39"/>
      <c r="I26" s="31" t="s">
        <v>33</v>
      </c>
      <c r="J26" s="32">
        <f>IF(I26="Less(-)",-1,1)</f>
        <v>1</v>
      </c>
      <c r="K26" s="33" t="s">
        <v>34</v>
      </c>
      <c r="L26" s="33" t="s">
        <v>4</v>
      </c>
      <c r="M26" s="72"/>
      <c r="N26" s="73"/>
      <c r="O26" s="73"/>
      <c r="P26" s="74"/>
      <c r="Q26" s="73"/>
      <c r="R26" s="73"/>
      <c r="S26" s="75"/>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0">
        <f>total_amount_ba($B$2,$D$2,D26,F26,J26,K26,M26)</f>
        <v>0</v>
      </c>
      <c r="BB26" s="34">
        <f>BA26+SUM(N26:AZ26)</f>
        <v>0</v>
      </c>
      <c r="BC26" s="35" t="str">
        <f>SpellNumber(L26,BB26)</f>
        <v>INR Zero Only</v>
      </c>
      <c r="IA26" s="37">
        <v>8.1</v>
      </c>
      <c r="IB26" s="37" t="s">
        <v>59</v>
      </c>
      <c r="IC26" s="37"/>
      <c r="ID26" s="37">
        <v>1</v>
      </c>
      <c r="IE26" s="37" t="s">
        <v>44</v>
      </c>
      <c r="IF26" s="38"/>
      <c r="IG26" s="38"/>
      <c r="IH26" s="38"/>
      <c r="II26" s="38"/>
    </row>
    <row r="27" spans="1:243" s="36" customFormat="1" ht="63">
      <c r="A27" s="77">
        <v>9</v>
      </c>
      <c r="B27" s="88" t="s">
        <v>60</v>
      </c>
      <c r="C27" s="28"/>
      <c r="D27" s="81"/>
      <c r="E27" s="29"/>
      <c r="F27" s="82"/>
      <c r="G27" s="30"/>
      <c r="H27" s="30"/>
      <c r="I27" s="31"/>
      <c r="J27" s="32"/>
      <c r="K27" s="33"/>
      <c r="L27" s="33"/>
      <c r="M27" s="83"/>
      <c r="N27" s="84"/>
      <c r="O27" s="84"/>
      <c r="P27" s="85"/>
      <c r="Q27" s="84"/>
      <c r="R27" s="84"/>
      <c r="S27" s="86"/>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70"/>
      <c r="BB27" s="34"/>
      <c r="BC27" s="35"/>
      <c r="IA27" s="37">
        <v>9</v>
      </c>
      <c r="IB27" s="65" t="s">
        <v>60</v>
      </c>
      <c r="IC27" s="37"/>
      <c r="ID27" s="37"/>
      <c r="IE27" s="37"/>
      <c r="IF27" s="38"/>
      <c r="IG27" s="38"/>
      <c r="IH27" s="38"/>
      <c r="II27" s="38"/>
    </row>
    <row r="28" spans="1:243" s="36" customFormat="1" ht="20.25" customHeight="1">
      <c r="A28" s="77">
        <v>9.1</v>
      </c>
      <c r="B28" s="89" t="s">
        <v>61</v>
      </c>
      <c r="C28" s="28"/>
      <c r="D28" s="80">
        <v>6</v>
      </c>
      <c r="E28" s="68" t="s">
        <v>44</v>
      </c>
      <c r="F28" s="82">
        <v>79</v>
      </c>
      <c r="G28" s="39"/>
      <c r="H28" s="39"/>
      <c r="I28" s="31" t="s">
        <v>33</v>
      </c>
      <c r="J28" s="32">
        <f>IF(I28="Less(-)",-1,1)</f>
        <v>1</v>
      </c>
      <c r="K28" s="33" t="s">
        <v>34</v>
      </c>
      <c r="L28" s="33" t="s">
        <v>4</v>
      </c>
      <c r="M28" s="72"/>
      <c r="N28" s="73"/>
      <c r="O28" s="73"/>
      <c r="P28" s="74"/>
      <c r="Q28" s="73"/>
      <c r="R28" s="73"/>
      <c r="S28" s="75"/>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0">
        <f>total_amount_ba($B$2,$D$2,D28,F28,J28,K28,M28)</f>
        <v>0</v>
      </c>
      <c r="BB28" s="34">
        <f>BA28+SUM(N28:AZ28)</f>
        <v>0</v>
      </c>
      <c r="BC28" s="35" t="str">
        <f>SpellNumber(L28,BB28)</f>
        <v>INR Zero Only</v>
      </c>
      <c r="IA28" s="37">
        <v>9.1</v>
      </c>
      <c r="IB28" s="65" t="s">
        <v>61</v>
      </c>
      <c r="IC28" s="37"/>
      <c r="ID28" s="37">
        <v>6</v>
      </c>
      <c r="IE28" s="37" t="s">
        <v>44</v>
      </c>
      <c r="IF28" s="38"/>
      <c r="IG28" s="38"/>
      <c r="IH28" s="38"/>
      <c r="II28" s="38"/>
    </row>
    <row r="29" spans="1:243" s="36" customFormat="1" ht="68.25" customHeight="1">
      <c r="A29" s="77">
        <v>10</v>
      </c>
      <c r="B29" s="88" t="s">
        <v>62</v>
      </c>
      <c r="C29" s="28"/>
      <c r="D29" s="81"/>
      <c r="E29" s="29"/>
      <c r="F29" s="82"/>
      <c r="G29" s="30"/>
      <c r="H29" s="30"/>
      <c r="I29" s="31"/>
      <c r="J29" s="32"/>
      <c r="K29" s="33"/>
      <c r="L29" s="33"/>
      <c r="M29" s="83"/>
      <c r="N29" s="84"/>
      <c r="O29" s="84"/>
      <c r="P29" s="85"/>
      <c r="Q29" s="84"/>
      <c r="R29" s="84"/>
      <c r="S29" s="86"/>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70"/>
      <c r="BB29" s="34"/>
      <c r="BC29" s="35"/>
      <c r="IA29" s="37">
        <v>10</v>
      </c>
      <c r="IB29" s="65" t="s">
        <v>62</v>
      </c>
      <c r="IC29" s="37"/>
      <c r="ID29" s="37"/>
      <c r="IE29" s="37"/>
      <c r="IF29" s="38"/>
      <c r="IG29" s="38"/>
      <c r="IH29" s="38"/>
      <c r="II29" s="38"/>
    </row>
    <row r="30" spans="1:243" s="36" customFormat="1" ht="16.5">
      <c r="A30" s="78">
        <v>10.1</v>
      </c>
      <c r="B30" s="89" t="s">
        <v>63</v>
      </c>
      <c r="C30" s="28"/>
      <c r="D30" s="80">
        <v>1</v>
      </c>
      <c r="E30" s="64" t="s">
        <v>44</v>
      </c>
      <c r="F30" s="82">
        <v>99</v>
      </c>
      <c r="G30" s="39"/>
      <c r="H30" s="39"/>
      <c r="I30" s="31" t="s">
        <v>33</v>
      </c>
      <c r="J30" s="32">
        <f>IF(I30="Less(-)",-1,1)</f>
        <v>1</v>
      </c>
      <c r="K30" s="33" t="s">
        <v>34</v>
      </c>
      <c r="L30" s="33" t="s">
        <v>4</v>
      </c>
      <c r="M30" s="72"/>
      <c r="N30" s="73"/>
      <c r="O30" s="73"/>
      <c r="P30" s="74"/>
      <c r="Q30" s="73"/>
      <c r="R30" s="73"/>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0">
        <f>total_amount_ba($B$2,$D$2,D30,F30,J30,K30,M30)</f>
        <v>0</v>
      </c>
      <c r="BB30" s="34">
        <f>BA30+SUM(N30:AZ30)</f>
        <v>0</v>
      </c>
      <c r="BC30" s="35" t="str">
        <f>SpellNumber(L30,BB30)</f>
        <v>INR Zero Only</v>
      </c>
      <c r="IA30" s="37">
        <v>10.1</v>
      </c>
      <c r="IB30" s="37" t="s">
        <v>63</v>
      </c>
      <c r="IC30" s="37"/>
      <c r="ID30" s="37">
        <v>1</v>
      </c>
      <c r="IE30" s="37" t="s">
        <v>44</v>
      </c>
      <c r="IF30" s="38"/>
      <c r="IG30" s="38"/>
      <c r="IH30" s="38"/>
      <c r="II30" s="38"/>
    </row>
    <row r="31" spans="1:243" s="36" customFormat="1" ht="33" customHeight="1">
      <c r="A31" s="40" t="s">
        <v>35</v>
      </c>
      <c r="B31" s="41"/>
      <c r="C31" s="42"/>
      <c r="D31" s="43"/>
      <c r="E31" s="43"/>
      <c r="F31" s="43"/>
      <c r="G31" s="43"/>
      <c r="H31" s="44"/>
      <c r="I31" s="44"/>
      <c r="J31" s="44"/>
      <c r="K31" s="44"/>
      <c r="L31" s="45"/>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SUM(BA13:BA30)</f>
        <v>0</v>
      </c>
      <c r="BB31" s="47">
        <f>SUM(BB15:BB30)</f>
        <v>0</v>
      </c>
      <c r="BC31" s="35" t="str">
        <f>SpellNumber($E$2,BA31)</f>
        <v>INR Zero Only</v>
      </c>
      <c r="IA31" s="37"/>
      <c r="IB31" s="37"/>
      <c r="IC31" s="37"/>
      <c r="ID31" s="37"/>
      <c r="IE31" s="37"/>
      <c r="IF31" s="38"/>
      <c r="IG31" s="38"/>
      <c r="IH31" s="38"/>
      <c r="II31" s="38"/>
    </row>
    <row r="32" spans="1:243" s="57" customFormat="1" ht="39" customHeight="1" hidden="1">
      <c r="A32" s="48" t="s">
        <v>36</v>
      </c>
      <c r="B32" s="49"/>
      <c r="C32" s="50"/>
      <c r="D32" s="51"/>
      <c r="E32" s="62" t="s">
        <v>37</v>
      </c>
      <c r="F32" s="63"/>
      <c r="G32" s="52"/>
      <c r="H32" s="53"/>
      <c r="I32" s="53"/>
      <c r="J32" s="53"/>
      <c r="K32" s="54"/>
      <c r="L32" s="55"/>
      <c r="M32" s="56"/>
      <c r="O32" s="36"/>
      <c r="P32" s="36"/>
      <c r="Q32" s="36"/>
      <c r="R32" s="36"/>
      <c r="S32" s="36"/>
      <c r="BA32" s="58">
        <f>IF(ISBLANK(F32),0,IF(E32="Excess (+)",ROUND(BA31+(BA31*F32),2),IF(E32="Less (-)",ROUND(BA31+(BA31*F32*(-1)),2),0)))</f>
        <v>0</v>
      </c>
      <c r="BB32" s="59">
        <f>ROUND(BA32,0)</f>
        <v>0</v>
      </c>
      <c r="BC32" s="35" t="str">
        <f>SpellNumber(L32,BB32)</f>
        <v> Zero Only</v>
      </c>
      <c r="IA32" s="60"/>
      <c r="IB32" s="60"/>
      <c r="IC32" s="60"/>
      <c r="ID32" s="60"/>
      <c r="IE32" s="60"/>
      <c r="IF32" s="61"/>
      <c r="IG32" s="61"/>
      <c r="IH32" s="61"/>
      <c r="II32" s="61"/>
    </row>
    <row r="33" spans="1:243" s="57" customFormat="1" ht="51" customHeight="1">
      <c r="A33" s="40" t="s">
        <v>38</v>
      </c>
      <c r="B33" s="40"/>
      <c r="C33" s="91" t="str">
        <f>SpellNumber($E$2,BA31)</f>
        <v>INR Zero Only</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IA33" s="60"/>
      <c r="IB33" s="60"/>
      <c r="IC33" s="60"/>
      <c r="ID33" s="60"/>
      <c r="IE33" s="60"/>
      <c r="IF33" s="61"/>
      <c r="IG33" s="61"/>
      <c r="IH33" s="61"/>
      <c r="II33" s="61"/>
    </row>
  </sheetData>
  <sheetProtection password="F5B2" sheet="1"/>
  <mergeCells count="8">
    <mergeCell ref="A9:BC9"/>
    <mergeCell ref="C33:BC33"/>
    <mergeCell ref="A1:L1"/>
    <mergeCell ref="A4:BC4"/>
    <mergeCell ref="A5:BC5"/>
    <mergeCell ref="A6:BC6"/>
    <mergeCell ref="A7:BC7"/>
    <mergeCell ref="B8:BC8"/>
  </mergeCells>
  <dataValidations count="21">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27 E22 E25 E29 E17 E20">
      <formula1>0</formula1>
      <formula2>0</formula2>
    </dataValidation>
    <dataValidation type="decimal" allowBlank="1" showErrorMessage="1" errorTitle="Invalid Entry" error="Only Numeric Values are allowed. " sqref="A24:A27 A13:A22 A2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decimal" allowBlank="1" showInputMessage="1" showErrorMessage="1" promptTitle="Basic Rate Entry" prompt="Please enter Basic Rate in Rupees for this item. " errorTitle="Invaid Entry" error="Only Numeric Values are allowed. " sqref="M30 M23:M24 M26 M28 M13:M16 M18:M19 M21">
      <formula1>0</formula1>
      <formula2>999999999999999</formula2>
    </dataValidation>
    <dataValidation allowBlank="1" showInputMessage="1" showErrorMessage="1" promptTitle="Units" prompt="Please enter Units in text" sqref="E30 E23:E24 E26 E28 E13:E16 E18:E19 E21"/>
    <dataValidation allowBlank="1" showInputMessage="1" showErrorMessage="1" promptTitle="Item Description" prompt="Please enter Item Description in text" sqref="B27:B28 B30 B23:B25"/>
    <dataValidation type="decimal" allowBlank="1" showInputMessage="1" showErrorMessage="1" errorTitle="Invalid Entry" error="Only Numeric Values are allowed. " sqref="A28 A30 A23">
      <formula1>0</formula1>
      <formula2>999999999999999</formula2>
    </dataValidation>
    <dataValidation type="list" allowBlank="1" showErrorMessage="1" sqref="K13:K30">
      <formula1>"Partial Conversion,Full Conversion"</formula1>
      <formula2>0</formula2>
    </dataValidation>
    <dataValidation type="list" allowBlank="1" showInputMessage="1" showErrorMessage="1" sqref="L28 L13 L14 L15 L16 L17 L18 L19 L20 L21 L22 L23 L24 L25 L26 L27 L30 L29">
      <formula1>"INR"</formula1>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Quantity" prompt="Please enter the Quantity for this item. " errorTitle="Invalid Entry" error="Only Numeric Values are allowed. " sqref="F13:F30 D13:D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list" showErrorMessage="1" sqref="I13:I30">
      <formula1>"Excess(+),Less(-)"</formula1>
      <formula2>0</formula2>
    </dataValidation>
    <dataValidation allowBlank="1" showInputMessage="1" showErrorMessage="1" promptTitle="Addition / Deduction" prompt="Please Choose the correct One" sqref="J13:J30">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6" t="s">
        <v>39</v>
      </c>
      <c r="F6" s="96"/>
      <c r="G6" s="96"/>
      <c r="H6" s="96"/>
      <c r="I6" s="96"/>
      <c r="J6" s="96"/>
      <c r="K6" s="96"/>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2022-02-10T04:31:23Z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