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<sst xmlns="http://schemas.openxmlformats.org/spreadsheetml/2006/main" count="115" uniqueCount="51">
  <si>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</si>
  <si>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</si>
  <si>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</si>
  <si>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</si>
  <si>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</si>
  <si>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</si>
  <si>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</si>
  <si>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</si>
  <si>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</si>
  <si>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</si>
  <si>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</si>
  <si>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</si>
  <si>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</si>
  <si>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</si>
  <si>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</si>
  <si>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</si>
  <si>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</si>
  <si>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</si>
  <si>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</si>
  <si>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</si>
  <si>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</si>
  <si>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</si>
  <si>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</si>
  <si>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</si>
  <si>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</si>
  <si>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</si>
  <si>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</si>
  <si>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</si>
  <si>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</si>
  <si>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</si>
  <si>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</si>
  <si>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</si>
  <si>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</si>
  <si>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</si>
  <si>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</si>
  <si>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</si>
  <si>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</si>
  <si>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</si>
  <si>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</si>
  <si>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</si>
  <si>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</si>
  <si>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</si>
  <si>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</si>
  <si>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</si>
  <si>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Basic 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</si>
  <si>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days</t>
  </si>
  <si>
    <t>Operation and day to day maintenance of all electrical and Mechanical installations related to 11kV substation-4 and 380kVA DG set of IISER for all days including Sundays and holidays, round the clock as per the special conditions, scope of work, and other contract terms and conditions etc. complete as required and as directed by Engineer in charge</t>
  </si>
  <si>
    <t>Operation and day to day maintenance of all electrical and Mechanical installations related to 33 kV Main Receiving Station, 11kV substation-1 and 1010kVA,11KV Diesel Generators and LT DG sets of IISER for all days including Sundays and holidays, round the clock as per the special conditions, scope of work, and other contract terms and conditions etc. complete as required and as directed by Engineer in charge</t>
  </si>
  <si>
    <t xml:space="preserve">Name of Work: Operation and Maintenance of 33kV and 11kV substations, 11kV Diesel Generator and LT DG sets in IISERTVM campus, Thiruvananthapuram </t>
  </si>
  <si>
    <t>Operation and day to day maintenance of all electrical and Mechanical installations related to 11kV substation-2  substation-3 of IISER for all days including Sundays and holidays, round the clock as per the special conditions, scope of work, and other contract terms and conditions etc. complete as required and as directed by Engineer in charge</t>
  </si>
  <si>
    <t>Tender Inviting Authority:Project Engineer cum Estate Officer(I/C), IISER, Thiruvananthapuram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</si>
</sst>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2">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6">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2" fontId="5" fillId="0" borderId="12" xfId="58" applyNumberFormat="1" applyFont="1" applyFill="1" applyBorder="1" applyAlignment="1">
      <alignmen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8"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9" fillId="0" borderId="13" xfId="56" applyNumberFormat="1" applyFont="1" applyFill="1" applyBorder="1" applyAlignment="1" applyProtection="1">
      <alignment vertical="top"/>
      <protection/>
    </xf>
    <xf numFmtId="0" fontId="20" fillId="0" borderId="11" xfId="58" applyNumberFormat="1" applyFont="1" applyFill="1" applyBorder="1" applyAlignment="1" applyProtection="1">
      <alignment vertical="center" wrapText="1"/>
      <protection locked="0"/>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4"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6" xfId="58" applyNumberFormat="1" applyFont="1" applyFill="1" applyBorder="1" applyAlignment="1">
      <alignment horizontal="right" vertical="top"/>
      <protection/>
    </xf>
    <xf numFmtId="179" fontId="18"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1" fillId="34" borderId="11" xfId="58" applyNumberFormat="1" applyFont="1" applyFill="1" applyBorder="1" applyAlignment="1" applyProtection="1">
      <alignment vertical="center" wrapText="1"/>
      <protection locked="0"/>
    </xf>
    <xf numFmtId="10" fontId="22" fillId="34" borderId="11" xfId="64"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0" fillId="0" borderId="18" xfId="57" applyNumberFormat="1" applyFont="1" applyFill="1" applyBorder="1" applyAlignment="1">
      <alignment vertical="top" wrapText="1"/>
      <protection/>
    </xf>
    <xf numFmtId="2" fontId="25" fillId="0" borderId="19" xfId="0" applyNumberFormat="1" applyFont="1" applyFill="1" applyBorder="1" applyAlignment="1">
      <alignment horizontal="center" vertical="center"/>
    </xf>
    <xf numFmtId="0" fontId="25" fillId="0" borderId="19" xfId="0" applyFont="1" applyFill="1" applyBorder="1" applyAlignment="1">
      <alignment horizontal="center" vertical="center"/>
    </xf>
    <xf numFmtId="0" fontId="61"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8"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9" fillId="34" borderId="12" xfId="56" applyNumberFormat="1" applyFont="1" applyFill="1" applyBorder="1" applyAlignment="1" applyProtection="1">
      <alignment horizontal="center" vertical="center"/>
      <protection locked="0"/>
    </xf>
    <xf numFmtId="180" fontId="5" fillId="0" borderId="12" xfId="58" applyNumberFormat="1" applyFont="1" applyFill="1" applyBorder="1" applyAlignment="1">
      <alignment horizontal="center" vertical="center"/>
      <protection/>
    </xf>
    <xf numFmtId="0" fontId="25" fillId="0" borderId="19" xfId="0" applyFont="1" applyFill="1" applyBorder="1" applyAlignment="1">
      <alignment horizontal="justify" vertical="center" wrapText="1"/>
    </xf>
    <xf numFmtId="0" fontId="14" fillId="0" borderId="12" xfId="56"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1"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0" fontId="18" fillId="0" borderId="12" xfId="58" applyNumberFormat="1" applyFont="1" applyFill="1" applyBorder="1" applyAlignment="1">
      <alignment horizontal="center"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1">
      <selection activeCell="M13" sqref="M13:M15"/>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79" t="str">
        <f>B2&amp;" BoQ"</f>
        <v>Item Rate BoQ</v>
      </c>
      <c r="B1" s="79"/>
      <c r="C1" s="79"/>
      <c r="D1" s="79"/>
      <c r="E1" s="79"/>
      <c r="F1" s="79"/>
      <c r="G1" s="79"/>
      <c r="H1" s="79"/>
      <c r="I1" s="79"/>
      <c r="J1" s="79"/>
      <c r="K1" s="79"/>
      <c r="L1" s="79"/>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80" t="s">
        <v>50</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A4" s="13"/>
      <c r="IB4" s="13"/>
      <c r="IC4" s="13"/>
      <c r="ID4" s="13"/>
      <c r="IE4" s="13"/>
      <c r="IF4" s="14"/>
      <c r="IG4" s="14"/>
      <c r="IH4" s="14"/>
      <c r="II4" s="14"/>
    </row>
    <row r="5" spans="1:243" s="12" customFormat="1" ht="30.75" customHeight="1">
      <c r="A5" s="80" t="s">
        <v>48</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A5" s="13"/>
      <c r="IB5" s="13"/>
      <c r="IC5" s="13"/>
      <c r="ID5" s="13"/>
      <c r="IE5" s="13"/>
      <c r="IF5" s="14"/>
      <c r="IG5" s="14"/>
      <c r="IH5" s="14"/>
      <c r="II5" s="14"/>
    </row>
    <row r="6" spans="1:243" s="12" customFormat="1" ht="30.75" customHeight="1">
      <c r="A6" s="80" t="s">
        <v>43</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A6" s="13"/>
      <c r="IB6" s="13"/>
      <c r="IC6" s="13"/>
      <c r="ID6" s="13"/>
      <c r="IE6" s="13"/>
      <c r="IF6" s="14"/>
      <c r="IG6" s="14"/>
      <c r="IH6" s="14"/>
      <c r="II6" s="14"/>
    </row>
    <row r="7" spans="1:243" s="12"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A7" s="13"/>
      <c r="IB7" s="13"/>
      <c r="IC7" s="13"/>
      <c r="ID7" s="13"/>
      <c r="IE7" s="13"/>
      <c r="IF7" s="14"/>
      <c r="IG7" s="14"/>
      <c r="IH7" s="14"/>
      <c r="II7" s="14"/>
    </row>
    <row r="8" spans="1:243" s="16" customFormat="1" ht="76.5" customHeight="1">
      <c r="A8" s="15" t="s">
        <v>40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A8" s="17"/>
      <c r="IB8" s="17"/>
      <c r="IC8" s="17"/>
      <c r="ID8" s="17"/>
      <c r="IE8" s="17"/>
      <c r="IF8" s="18"/>
      <c r="IG8" s="18"/>
      <c r="IH8" s="18"/>
      <c r="II8" s="18"/>
    </row>
    <row r="9" spans="1:243" s="19" customFormat="1" ht="61.5" customHeight="1">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94.5" customHeight="1">
      <c r="A11" s="22" t="s">
        <v>15</v>
      </c>
      <c r="B11" s="22" t="s">
        <v>16</v>
      </c>
      <c r="C11" s="22" t="s">
        <v>17</v>
      </c>
      <c r="D11" s="22" t="s">
        <v>18</v>
      </c>
      <c r="E11" s="22" t="s">
        <v>19</v>
      </c>
      <c r="F11" s="22" t="s">
        <v>41</v>
      </c>
      <c r="G11" s="22"/>
      <c r="H11" s="22"/>
      <c r="I11" s="22" t="s">
        <v>20</v>
      </c>
      <c r="J11" s="22" t="s">
        <v>21</v>
      </c>
      <c r="K11" s="22" t="s">
        <v>22</v>
      </c>
      <c r="L11" s="22" t="s">
        <v>23</v>
      </c>
      <c r="M11" s="69"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6"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5" customFormat="1" ht="132.75" customHeight="1">
      <c r="A13" s="76">
        <v>1</v>
      </c>
      <c r="B13" s="77" t="s">
        <v>47</v>
      </c>
      <c r="C13" s="28"/>
      <c r="D13" s="67">
        <v>365</v>
      </c>
      <c r="E13" s="68" t="s">
        <v>45</v>
      </c>
      <c r="F13" s="29">
        <v>5902</v>
      </c>
      <c r="G13" s="38"/>
      <c r="H13" s="30"/>
      <c r="I13" s="31" t="s">
        <v>33</v>
      </c>
      <c r="J13" s="32">
        <f>IF(I13="Less(-)",-1,1)</f>
        <v>1</v>
      </c>
      <c r="K13" s="33" t="s">
        <v>34</v>
      </c>
      <c r="L13" s="33" t="s">
        <v>4</v>
      </c>
      <c r="M13" s="75"/>
      <c r="N13" s="39"/>
      <c r="O13" s="39"/>
      <c r="P13" s="40"/>
      <c r="Q13" s="39"/>
      <c r="R13" s="39"/>
      <c r="S13" s="41"/>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71">
        <f>total_amount_ba($B$2,$D$2,D13,F13,J13,K13,M13)</f>
        <v>0</v>
      </c>
      <c r="BB13" s="71">
        <f>BA13+SUM(N13:AZ13)</f>
        <v>0</v>
      </c>
      <c r="BC13" s="70" t="str">
        <f>SpellNumber(L13,BB13)</f>
        <v>INR Zero Only</v>
      </c>
      <c r="IA13" s="36">
        <v>1</v>
      </c>
      <c r="IB13" s="65" t="s">
        <v>47</v>
      </c>
      <c r="IC13" s="36"/>
      <c r="ID13" s="36">
        <v>365</v>
      </c>
      <c r="IE13" s="36" t="s">
        <v>45</v>
      </c>
      <c r="IF13" s="37"/>
      <c r="IG13" s="37"/>
      <c r="IH13" s="37"/>
      <c r="II13" s="37"/>
    </row>
    <row r="14" spans="1:243" s="35" customFormat="1" ht="102.75" customHeight="1">
      <c r="A14" s="76">
        <v>2</v>
      </c>
      <c r="B14" s="77" t="s">
        <v>49</v>
      </c>
      <c r="C14" s="28"/>
      <c r="D14" s="67">
        <v>365</v>
      </c>
      <c r="E14" s="68" t="s">
        <v>45</v>
      </c>
      <c r="F14" s="29">
        <v>5509</v>
      </c>
      <c r="G14" s="38"/>
      <c r="H14" s="30"/>
      <c r="I14" s="31" t="s">
        <v>33</v>
      </c>
      <c r="J14" s="32">
        <f>IF(I14="Less(-)",-1,1)</f>
        <v>1</v>
      </c>
      <c r="K14" s="33" t="s">
        <v>34</v>
      </c>
      <c r="L14" s="33" t="s">
        <v>4</v>
      </c>
      <c r="M14" s="75"/>
      <c r="N14" s="39"/>
      <c r="O14" s="39"/>
      <c r="P14" s="40"/>
      <c r="Q14" s="39"/>
      <c r="R14" s="39"/>
      <c r="S14" s="41"/>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71">
        <f>total_amount_ba($B$2,$D$2,D14,F14,J14,K14,M14)</f>
        <v>0</v>
      </c>
      <c r="BB14" s="71">
        <f>BA14+SUM(N14:AZ14)</f>
        <v>0</v>
      </c>
      <c r="BC14" s="70" t="str">
        <f>SpellNumber(L14,BB14)</f>
        <v>INR Zero Only</v>
      </c>
      <c r="IA14" s="36">
        <v>2</v>
      </c>
      <c r="IB14" s="65" t="s">
        <v>49</v>
      </c>
      <c r="IC14" s="36"/>
      <c r="ID14" s="36">
        <v>365</v>
      </c>
      <c r="IE14" s="36" t="s">
        <v>45</v>
      </c>
      <c r="IF14" s="37"/>
      <c r="IG14" s="37"/>
      <c r="IH14" s="37"/>
      <c r="II14" s="37"/>
    </row>
    <row r="15" spans="1:243" s="35" customFormat="1" ht="97.5" customHeight="1">
      <c r="A15" s="76">
        <v>3</v>
      </c>
      <c r="B15" s="77" t="s">
        <v>46</v>
      </c>
      <c r="C15" s="28"/>
      <c r="D15" s="67">
        <v>365</v>
      </c>
      <c r="E15" s="68" t="s">
        <v>45</v>
      </c>
      <c r="F15" s="29">
        <v>5902</v>
      </c>
      <c r="G15" s="38"/>
      <c r="H15" s="30"/>
      <c r="I15" s="31" t="s">
        <v>33</v>
      </c>
      <c r="J15" s="32">
        <f>IF(I15="Less(-)",-1,1)</f>
        <v>1</v>
      </c>
      <c r="K15" s="33" t="s">
        <v>34</v>
      </c>
      <c r="L15" s="33" t="s">
        <v>4</v>
      </c>
      <c r="M15" s="75"/>
      <c r="N15" s="39"/>
      <c r="O15" s="39"/>
      <c r="P15" s="40"/>
      <c r="Q15" s="39"/>
      <c r="R15" s="39"/>
      <c r="S15" s="41"/>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71">
        <f>total_amount_ba($B$2,$D$2,D15,F15,J15,K15,M15)</f>
        <v>0</v>
      </c>
      <c r="BB15" s="71">
        <f>BA15+SUM(N15:AZ15)</f>
        <v>0</v>
      </c>
      <c r="BC15" s="70" t="str">
        <f>SpellNumber(L15,BB15)</f>
        <v>INR Zero Only</v>
      </c>
      <c r="IA15" s="36">
        <v>3</v>
      </c>
      <c r="IB15" s="65" t="s">
        <v>46</v>
      </c>
      <c r="IC15" s="36"/>
      <c r="ID15" s="36">
        <v>365</v>
      </c>
      <c r="IE15" s="36" t="s">
        <v>45</v>
      </c>
      <c r="IF15" s="37"/>
      <c r="IG15" s="37"/>
      <c r="IH15" s="37"/>
      <c r="II15" s="37"/>
    </row>
    <row r="16" spans="1:243" s="35" customFormat="1" ht="33" customHeight="1">
      <c r="A16" s="74" t="s">
        <v>35</v>
      </c>
      <c r="B16" s="73"/>
      <c r="C16" s="44"/>
      <c r="D16" s="45"/>
      <c r="E16" s="45"/>
      <c r="F16" s="45"/>
      <c r="G16" s="45"/>
      <c r="H16" s="46"/>
      <c r="I16" s="46"/>
      <c r="J16" s="46"/>
      <c r="K16" s="46"/>
      <c r="L16" s="47"/>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72">
        <f>SUM(BA13:BA15)</f>
        <v>0</v>
      </c>
      <c r="BB16" s="72">
        <f>SUM(BB13:BB13)</f>
        <v>0</v>
      </c>
      <c r="BC16" s="70" t="str">
        <f>SpellNumber($E$2,BA16)</f>
        <v>INR Zero Only</v>
      </c>
      <c r="IA16" s="36"/>
      <c r="IB16" s="36"/>
      <c r="IC16" s="36"/>
      <c r="ID16" s="36"/>
      <c r="IE16" s="36"/>
      <c r="IF16" s="37"/>
      <c r="IG16" s="37"/>
      <c r="IH16" s="37"/>
      <c r="II16" s="37"/>
    </row>
    <row r="17" spans="1:243" s="58" customFormat="1" ht="39" customHeight="1" hidden="1">
      <c r="A17" s="49" t="s">
        <v>36</v>
      </c>
      <c r="B17" s="50"/>
      <c r="C17" s="51"/>
      <c r="D17" s="52"/>
      <c r="E17" s="63" t="s">
        <v>37</v>
      </c>
      <c r="F17" s="64"/>
      <c r="G17" s="53"/>
      <c r="H17" s="54"/>
      <c r="I17" s="54"/>
      <c r="J17" s="54"/>
      <c r="K17" s="55"/>
      <c r="L17" s="56"/>
      <c r="M17" s="57"/>
      <c r="O17" s="35"/>
      <c r="P17" s="35"/>
      <c r="Q17" s="35"/>
      <c r="R17" s="35"/>
      <c r="S17" s="35"/>
      <c r="BA17" s="59">
        <f>IF(ISBLANK(F17),0,IF(E17="Excess (+)",ROUND(BA16+(BA16*F17),2),IF(E17="Less (-)",ROUND(BA16+(BA16*F17*(-1)),2),0)))</f>
        <v>0</v>
      </c>
      <c r="BB17" s="60">
        <f>ROUND(BA17,0)</f>
        <v>0</v>
      </c>
      <c r="BC17" s="34" t="str">
        <f>SpellNumber(L17,BB17)</f>
        <v> Zero Only</v>
      </c>
      <c r="IA17" s="61"/>
      <c r="IB17" s="61"/>
      <c r="IC17" s="61"/>
      <c r="ID17" s="61"/>
      <c r="IE17" s="61"/>
      <c r="IF17" s="62"/>
      <c r="IG17" s="62"/>
      <c r="IH17" s="62"/>
      <c r="II17" s="62"/>
    </row>
    <row r="18" spans="1:243" s="58" customFormat="1" ht="51" customHeight="1">
      <c r="A18" s="74" t="s">
        <v>38</v>
      </c>
      <c r="B18" s="43"/>
      <c r="C18" s="85" t="str">
        <f>SpellNumber($E$2,BA16)</f>
        <v>INR Zero Only</v>
      </c>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IA18" s="61"/>
      <c r="IB18" s="61"/>
      <c r="IC18" s="61"/>
      <c r="ID18" s="61"/>
      <c r="IE18" s="61"/>
      <c r="IF18" s="62"/>
      <c r="IG18" s="62"/>
      <c r="IH18" s="62"/>
      <c r="II18" s="62"/>
    </row>
  </sheetData>
  <sheetProtection password="F5B2" sheet="1"/>
  <mergeCells count="8">
    <mergeCell ref="A9:BC9"/>
    <mergeCell ref="C18:BC18"/>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3 L15 L14">
      <formula1>"INR"</formula1>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39</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2020-09-17T09:23:24Z</cp:lastPrinted>
  <dcterms:created xsi:type="dcterms:W3CDTF">2009-01-30T06:42:42Z</dcterms:created>
  <dcterms:modified xsi:type="dcterms:W3CDTF">2022-09-02T12:47:41Z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