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94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<sst xmlns="http://schemas.openxmlformats.org/spreadsheetml/2006/main" count="362" uniqueCount="95">
  <si>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</si>
  <si>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</si>
  <si>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</si>
  <si>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</si>
  <si>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</si>
  <si>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</si>
  <si>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</si>
  <si>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</si>
  <si>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</si>
  <si>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</si>
  <si>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</si>
  <si>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</si>
  <si>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</si>
  <si>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</si>
  <si>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</si>
  <si>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</si>
  <si>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</si>
  <si>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</si>
  <si>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</si>
  <si>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</si>
  <si>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</si>
  <si>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</si>
  <si>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</si>
  <si>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</si>
  <si>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</si>
  <si>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</si>
  <si>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</si>
  <si>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</si>
  <si>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</si>
  <si>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</si>
  <si>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</si>
  <si>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</si>
  <si>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</si>
  <si>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</si>
  <si>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</si>
  <si>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</si>
  <si>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</si>
  <si>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</si>
  <si>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</si>
  <si>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</si>
  <si>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</si>
  <si>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</si>
  <si>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</si>
  <si>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</si>
  <si>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</si>
  <si>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Sqm</t>
  </si>
  <si>
    <t>Kg</t>
  </si>
  <si>
    <t>Nos</t>
  </si>
  <si>
    <t>Providing and fixing in wall lining using 12 mm thick Calcium Silicate Boards with necessary fixing arrangements and screws etc. All joints shall be provided with adhesive dry wall joint tap, etc complete all as directed by EIC</t>
  </si>
  <si>
    <t>Two coats or more coats</t>
  </si>
  <si>
    <t>Dismantling  tile  work  in  flooring/  dado  laid  in  cement  mortar  including removal  of  back  mortar, stacking  of serviceable  material and  disposal of unserviceable material within 50 metres lead.</t>
  </si>
  <si>
    <t>Dismantling aluminium/ Gypsum partitions, doors, windows, fixed glazing and false ceiling including disposal of unserviceable material and stacking of serviceable material with in 50 meters lead as directed by Engineer-in-charge.</t>
  </si>
  <si>
    <t>Demolishing  brick  work/block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</si>
  <si>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</si>
  <si>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or aluminium) including stacking within 50 metres lead :</t>
  </si>
  <si>
    <t>Of area 3 sq. metres and below</t>
  </si>
  <si>
    <t>Brick work with common burnt clay F.P.S. (non modular) bricks of class designation 7.5 in superstructure above plinth level up to floor V level in all shapes and sizes in Cement mortar 1:4 (1 cement : 4 coarse sand)</t>
  </si>
  <si>
    <t>Cement Plaster (IN FINE SAND) 1:6 (1 cement: 6 fine sand)</t>
  </si>
  <si>
    <t>Providing and laying in position cement concrete of specified gradeexcluding the cost of centering and shuttering - All work up to plinthlevel :
1:2:4 (1 cement : 2 coarse sand (zone-III) : 4 graded stone aggregate 20 mm nominal size)</t>
  </si>
  <si>
    <t>Providing and fixing precast cement concrete in kerbs, edgings,slab etc. as per approved pattern and setting in position with cement mortar 1:3 (1 Cement : 3 coarse sand), including the cost of required centering, shuttering complete.
1:1½:3 (1 Cement: 1½ coarse sand(zone-III) derived from natural sources: 3 graded stone aggregate 20 mm nominal size derived from natural sources).</t>
  </si>
  <si>
    <t>Steel   reinforcement   for   R.C.C.   work   including   straightening,   cutting, bending, placing in position and binding all complete upto plinth level.</t>
  </si>
  <si>
    <t>Thermo-Mechanically Treated bars of grade Fe-500D or more.</t>
  </si>
  <si>
    <t xml:space="preserve"> 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</si>
  <si>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of 12 mm thick toughened glass partition of approved make finished as per the design.  including  fixing approved shade of frosted film (froasted filim should be decided as per the design confirmed by the consultant/customer and engineer-in-charge). The 12 mm thick toughened glass to be fixed with "U" channels of approved brand with necessary supports and finishes etc. as instructed by the engineer-in-charge. The bottom channel should be concealed inside the existing floor with necessary trenching and the top channel should be fixed with additional supports as per the design. The channels should be concealed with necessary finishes and glass should be provided with necessary gaskets or supports etc., as required.
Approved Brands: Saint-Gobain, Glasswall Systems, FUSO.</t>
  </si>
  <si>
    <t>Providing and fixing of 10mm thick toughened glass partition of approved make finished as per the design.  including  fixing approved shade of frosted film (froasted filim should be decided as per the design confirmed by the consultant/customer and engineer-in-charge). The 10 mm thick toughened glass to be fixed with "U" channels/ necesary fittings of approved brand with necessary supports and finishes etc. as instructed by the engineer-in-charge. and as per the design. s and glass should be provided with necessary gaskets ,sealents, supports etc., as required.
Approved Brands: Saint-Gobain, Glasswall Systems, FUSO.</t>
  </si>
  <si>
    <t>TOUGHENED GLASS DOOR: Providing and fixing 12 mm thick toughened door of approved dimensions, as per the design and including  fixing approved shade of frosted film (froasted filim should be decided as per the design confirmed by the consultant/customer and engineer-in-charge). The door works should be inclusive of necessary hardwares such as the heavy duty floor spring, concealed dead lock 12" stainless steel handles,sliding arrangement systems, top and bottom patch etc., as per the drawing, and all required hardware completed as directed. The rate shoud be inclusive of all the related civil works such as floor cuttings, filling etc., as required.</t>
  </si>
  <si>
    <t>ROLLER BLINDS 
Supply and installation of moisture-resistant roller blinds (including the pelmets) of approved shade of weight 330 g/sq. m. ±5%; 100 % Blackout Polyester material should be used, Extrication Formaldehyde amount less than 30 ppm. Fabrics type should be Blackout make of 100% Polyster with Blackout Rate 100%, fabric thickness 0.45 mm (± 0.05), light fastness 4 Grade, excellent hanging propeties, very high tearing strength, with Acryilc coating resistant to cracking and fraying, conditionally cleanable with damp cloth.
Approved shade of roller blinds should be decided as per the design confirmed by the consultant/customer and engineer-in-charge.
Approved brands: Vista, NI, MAC, HunterDouglas.</t>
  </si>
  <si>
    <t>12.5 mm thick tapered edge gypsum plain board conforming to IS: 2095-
(Part I) :2011 (Board with BIS certification marks)</t>
  </si>
  <si>
    <t xml:space="preserve">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material will be supplied by the department(Glazing,  dash fasteners to be paid for separately) </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</si>
  <si>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</si>
  <si>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 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</si>
  <si>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 Powder  coated  aluminium  (minimum  thickness  of  powder  coating  50 micron)</t>
  </si>
  <si>
    <t>Providing    and   fixing    glazing    in    aluminium/wooden    door,    window, ventilator   shutters   and  partitions   etc.  with  EPDM  rubber  /  neoprene gasket/wooden  beading  etc.  complete  as  per  the  architectural  drawings
and the directions of engineer-in-charge.With float glass panes of 4.0 mm thickness (weight not less than 10kg/sqm)</t>
  </si>
  <si>
    <t xml:space="preserve">Providing and applying white cement based putty of average thickness1 mm, of approved brand and manufacturer, over the plastered wall surface to prepare the surface even and smooth complete. </t>
  </si>
  <si>
    <t>Applying one coat of water thinnable cement primer of approved brand and manufacture on wall surface :
Water thinnable cement primer</t>
  </si>
  <si>
    <t>Wall painting with premium acrylic emulsion paint of interior grade, having VOC (Volatile Organic Compound ) content less than 50 grams/ litre of approved brand and manufacture, including applying additional coats wherever required to achieve even shade and colour</t>
  </si>
  <si>
    <t>Resizing the existing wooden table of size 2.5 M x1.3M x0.86M  table  to  2.5M x0.60Mx0.86 M as per the design and directions of EIC.The work includes cost of labours,materials required if any and shifting chages etc.The balance materials to be handed over to the department store.</t>
  </si>
  <si>
    <t>FIXING FRAME AND SHUTTER FOR EXISTING WALL STORAGE: Fabrication and instalation of Wall mounted Storage unit made upof 18 mm Thk Prelaminated 303 grade Plywood and 1mm Laminate of Approved shade as per the design . The Door Shutter will be made of 18mm 303 grade plywood with approved shade of 1mm Thk laminate with all necessary finishes and supports and hardwares etc as required . The Door shutters will be having the provision of 5mm thk glass at regular intervals as per the design . The Frame will be made upon the existing civil wall and all the shutters will be having the provision of Autoclose Hinges , Glass Holders , Handles etc as required . The Exposed areas of the Prelaminated boards will be finished with approved shade of 2mm thk PVC Edge banding with necessry adhesives etc as required . The Unit will be having the provision of shelfs at regular intervals which will be fixed towards the wall with necesary hardwares as required . All the exposed areas will be finished with necessary selants as required.</t>
  </si>
  <si>
    <t>MS TABLE WITH PLYWOOD TOP
Fabrication and installation of MS Table with ±18mm Marine Plywood Top . The table is made of 2'x2"x2mm MS frame as base Leg and 2"x1.5"x2mm supporting leg as per the design . The base frame and intermediates is connected each other with spot welding and Ply top is fixed with self screw as per design . The under structure and The MS frame is being finished with approved shade of powder coating  finish with all necessary base coating and supports etc as required . The counter top is being finished with approved shade of laminate and all the exposed edges is being finished with approved shade of edge banding as required . The Table is being installed at the designated areas as instructed by the in charge . Top area will taken for billing purpose
3.35Lx600Wx750H MM,1.5Lx600Wx750</t>
  </si>
  <si>
    <t>MS TABLE WITH GRANITE TOP
Fabrication and installation of MS Table with Granite top . The table is made of 2'x2" x2mm MS frame under structure and 20mm thick granite top of approved shade is being fixed above the fabricated structure. The MS frame is being finished with approved shade of powder coat finish with all necessary base coating and supports etc as required . The counter top granite is being fixed with all necessary adhesives etc as required . The Table is being installed at the designated areas as instructed by the in charge . including necessary cutting,bullnosing the edges etc where ever required</t>
  </si>
  <si>
    <t>Supply and installation of storage units as per  the design . The unit top is made of 18mm Thick marine plywood boards and all the exposed edges is being finishes with approved shade of Edge banding as required . The curase is made
in 18mm thk marine ply boards finished with approved shade of laminates as required and back panel is made of 9 mm thk plywood boards . The storage will be having the openable swing shutters with alll necessary hardware’s such as handles , Hinges and Lock etc as required .
900Lx450Dx2100H MM</t>
  </si>
  <si>
    <t>Fabrication and instalation of Wall mounted Storage  unit made upon 16 mm Thk 303 grade Plywood and 1mm Laminate of Approved shade as per the design. Non visible Inner Laminate to be with 0.8mm. The door Shutter will be made of 16mm 303 grade plywood with approved shade of 1mm Thk laminate with all necessary finishes and supports and hardwares etc as required. The Door shutters will be having the vision of 5mm thk glass at regular intervals as per the design. The Frame will be made upon the existing civil wall and all the shutters will be having the provision of Autoclose Hinges, Glass Holders, Handles etc as required. The Exposed areas of the laminated boards will be finished with approved shade of 2mm thk PVC Edge banding with necessry adhesives etc as required. The Unit will be having the provision of shelfs at regular intervals which will be fixed towards the wall with necessary hardwares as required. All the exposed areas will be finished with necessary selants as required. Necessary Hanging hardware like cantilevers needed to withhold the storage on the wall. The Depth of the Cabinet is 600mm. Back board also to be provided with 16mm thick plywood and 0.8mm laminate on both sides.80cmx50cmx60cm
Face area wil be measured</t>
  </si>
  <si>
    <t>Under Cabinet Pedestals 4 7,400.00 29,600.00
Overall dimension 400mm L x 450mm D x 650mm H
16mm thick Plywood with 1mm thick
laminate pressed on one side and 0.8 mm
thick laminate pressed on non visible sides.
Back Board and Drawer Bottom on 8mm
thick plywood with 0.8mm thick off white
colour cold pressed on both sides
Multi Drawer Locking system
Good Quality Sliders
Handles / Locks
Wheels if necessary</t>
  </si>
  <si>
    <t xml:space="preserve"> Providing and fixing  counter top  Poly propylene synk of approved make with /without drain boards of same material on top fix the same in  space provided in Side/island tables, making suitable inlet conncetion isolated by angle valve and providing outlet connections to the already provided drains/pipe lines by means of botte trap  ,and flexibletobe of PP and 40mm ::-'NB SW PVC Upipes schedule 40 conforming to ASTM-D with solvent cement and necessary fitting as per the standard ,totally leak free complete as shown in drawings and as directed by EIC
Sink size 600x450x315mm
</t>
  </si>
  <si>
    <t xml:space="preserve">Providing and fixing Pillar type 3way water tap with swivelling GOOSENECK Spout made up of PP handle &amp; Brass with surface protected by Epoxy Powder Coating of approved colour and shall have a water flow capacity of around 30 lit/min at 3kg/sqcm Pressure &amp; working temperature range of 0-70oc with test pressure 9kg/sqcm &amp; max working pressure of 10kg/sqcm. Suitable arrangement shall be provided to connect the tap to the existing water mains by means of CPVC pipes all as in drawing, technical specifications and as directed by IISER TVM.
</t>
  </si>
  <si>
    <t>Cum</t>
  </si>
  <si>
    <t>Each</t>
  </si>
  <si>
    <t>sqm</t>
  </si>
  <si>
    <t>cum</t>
  </si>
  <si>
    <t>kg</t>
  </si>
  <si>
    <t>Steel work in built up tubular (round, square or rectangular hollow tubes etc.) trusses etc., including cutting, hoisting, fixing in position and applying a priming coat of approved  epoxy steel primer and two or more coats of synthetic enamel paint, including welding and bolted with special shaped washers etc. complete Hot finished welded type tubes</t>
  </si>
  <si>
    <t>LVT flooring
Supply and laying of LVT flooring 5 mm thickness with 0.50 wear layer (luxury vinyl flooring of approved design and pattern, as per the architect's approval and instruction).Type of flooring: Vinyl synthetic floor covering, heterogeneous with EPT Sheild (Anti Bacterial and anti fungal), SGBP Certified. Overall thickness:- EN ISO 24346: 5.0 mm. Thickness of the wear layer: ISO 24340: 0.50-0.55 mm. Abrasion group: EN 660-2, Class T. Binder content wear layer: EN ISO 10582 typer I (HPD certified). Level of use: EN ISO 10874 class 23/33/42. Dimensional stability: ISO 23999&lt;0.10% and cooling after exposure to heat &lt;1.0 mm.Safety criteria: Fire resistance EN 13501-I Bfl-s1 (Class A), Slip resistance: EN 13893 (DS), DIN 51130-R 10 light fastness: ISO 105-B02&gt;6 performance impact sound reduction: EN ISO 10140-3 (9 dB), resistance to chemicals: ISO 26987 (no damage) Warm water: under floor heating suitable max. 27 °C static load limit: ASTM F970 &lt;0.005 in @ 250 psi min Formaldehyde Group: EN 717-1 (Ei0 VOC emissions: IAC Gold Certified very low Volatile Organic Compounds (VOC) of approved quality complete as per the suggestions from the architect/engineer in charge. Approved make: Merino, Shaw Flooring, COREtec.</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</si>
  <si>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board,two coats of putty,approved emulsion paint etc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t>
  </si>
  <si>
    <t>Tender Inviting Authority: Project Engineer cum Estate Officer(I/C), IISER Thiruvananthapuram</t>
  </si>
  <si>
    <t xml:space="preserve">Name of Work:Setting up of labs (Mantle Petrology and chemical Geodynamics), Office space at EESSC building ground floor in IISER campus, Vithura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</si>
</sst>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7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0"/>
      <name val="Book Antiqua"/>
      <family val="1"/>
    </font>
    <font>
      <sz val="12.2"/>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Book Antiqua"/>
      <family val="1"/>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2"/>
      <color rgb="FF000000"/>
      <name val="Book Antiqua"/>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style="thin"/>
    </border>
    <border>
      <left style="thin">
        <color rgb="FF000000"/>
      </left>
      <right style="thin">
        <color rgb="FF000000"/>
      </right>
      <top/>
      <bottom style="thin">
        <color rgb="FF000000"/>
      </bottom>
    </border>
    <border>
      <left style="thin">
        <color rgb="FF000000"/>
      </left>
      <right style="thin">
        <color rgb="FF000000"/>
      </right>
      <top/>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04">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7"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8"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24" fillId="0" borderId="22" xfId="55" applyFont="1" applyFill="1" applyBorder="1" applyAlignment="1">
      <alignment horizontal="center" vertical="center" wrapText="1"/>
      <protection/>
    </xf>
    <xf numFmtId="0" fontId="69" fillId="0" borderId="22" xfId="55" applyFont="1" applyFill="1" applyBorder="1" applyAlignment="1">
      <alignment horizontal="left" vertical="center" wrapText="1"/>
      <protection/>
    </xf>
    <xf numFmtId="0" fontId="24" fillId="0" borderId="23" xfId="55" applyFont="1" applyFill="1" applyBorder="1" applyAlignment="1">
      <alignment horizontal="center" vertical="center" wrapText="1"/>
      <protection/>
    </xf>
    <xf numFmtId="0" fontId="69" fillId="0" borderId="24" xfId="55" applyFont="1" applyFill="1" applyBorder="1" applyAlignment="1">
      <alignment horizontal="left" vertical="center"/>
      <protection/>
    </xf>
    <xf numFmtId="0" fontId="24" fillId="0" borderId="25" xfId="55" applyFont="1" applyFill="1" applyBorder="1" applyAlignment="1">
      <alignment horizontal="center" vertical="center" wrapText="1"/>
      <protection/>
    </xf>
    <xf numFmtId="2" fontId="69" fillId="0" borderId="25" xfId="55" applyNumberFormat="1" applyFont="1" applyFill="1" applyBorder="1" applyAlignment="1">
      <alignment horizontal="right" vertical="center" shrinkToFit="1"/>
      <protection/>
    </xf>
    <xf numFmtId="0" fontId="24" fillId="0" borderId="22" xfId="55" applyFont="1" applyFill="1" applyBorder="1" applyAlignment="1">
      <alignment horizontal="left" vertical="center" wrapText="1"/>
      <protection/>
    </xf>
    <xf numFmtId="0" fontId="24" fillId="0" borderId="23" xfId="55" applyFont="1" applyFill="1" applyBorder="1" applyAlignment="1">
      <alignment horizontal="left" vertical="center" wrapText="1"/>
      <protection/>
    </xf>
    <xf numFmtId="0" fontId="70" fillId="0" borderId="24" xfId="55" applyFont="1" applyFill="1" applyBorder="1" applyAlignment="1">
      <alignment horizontal="left" vertical="center"/>
      <protection/>
    </xf>
    <xf numFmtId="0" fontId="24" fillId="0" borderId="26" xfId="55" applyFont="1" applyFill="1" applyBorder="1" applyAlignment="1">
      <alignment horizontal="left" vertical="center" wrapText="1"/>
      <protection/>
    </xf>
    <xf numFmtId="0" fontId="29" fillId="0" borderId="20" xfId="60" applyFont="1" applyFill="1" applyBorder="1" applyAlignment="1">
      <alignment horizontal="justify" vertical="top" wrapText="1"/>
      <protection/>
    </xf>
    <xf numFmtId="0" fontId="24" fillId="0" borderId="20" xfId="60" applyFont="1" applyFill="1" applyBorder="1" applyAlignment="1">
      <alignment horizontal="justify" vertical="top" wrapText="1"/>
      <protection/>
    </xf>
    <xf numFmtId="0" fontId="30"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7"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2124075</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55"/>
  <sheetViews>
    <sheetView showGridLines="0" zoomScale="59" zoomScaleNormal="59" zoomScalePageLayoutView="0" workbookViewId="0" topLeftCell="A4">
      <selection activeCell="BL13" sqref="BL13"/>
    </sheetView>
  </sheetViews>
  <sheetFormatPr defaultColWidth="9.140625" defaultRowHeight="15"/>
  <cols>
    <col min="1" max="1" width="15.003906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98" t="str">
        <f>B2&amp;" BoQ"</f>
        <v>Item Rate BoQ</v>
      </c>
      <c r="B1" s="98"/>
      <c r="C1" s="98"/>
      <c r="D1" s="98"/>
      <c r="E1" s="98"/>
      <c r="F1" s="98"/>
      <c r="G1" s="98"/>
      <c r="H1" s="98"/>
      <c r="I1" s="98"/>
      <c r="J1" s="98"/>
      <c r="K1" s="98"/>
      <c r="L1" s="98"/>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99" t="s">
        <v>93</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IA4" s="13"/>
      <c r="IB4" s="13"/>
      <c r="IC4" s="13"/>
      <c r="ID4" s="13"/>
      <c r="IE4" s="13"/>
      <c r="IF4" s="14"/>
      <c r="IG4" s="14"/>
      <c r="IH4" s="14"/>
      <c r="II4" s="14"/>
    </row>
    <row r="5" spans="1:243" s="12" customFormat="1" ht="30.75" customHeight="1">
      <c r="A5" s="99" t="s">
        <v>94</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IA5" s="13"/>
      <c r="IB5" s="13"/>
      <c r="IC5" s="13"/>
      <c r="ID5" s="13"/>
      <c r="IE5" s="13"/>
      <c r="IF5" s="14"/>
      <c r="IG5" s="14"/>
      <c r="IH5" s="14"/>
      <c r="II5" s="14"/>
    </row>
    <row r="6" spans="1:243" s="12" customFormat="1" ht="30.75" customHeight="1">
      <c r="A6" s="99" t="s">
        <v>43</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IA6" s="13"/>
      <c r="IB6" s="13"/>
      <c r="IC6" s="13"/>
      <c r="ID6" s="13"/>
      <c r="IE6" s="13"/>
      <c r="IF6" s="14"/>
      <c r="IG6" s="14"/>
      <c r="IH6" s="14"/>
      <c r="II6" s="14"/>
    </row>
    <row r="7" spans="1:243" s="12" customFormat="1" ht="29.25" customHeight="1" hidden="1">
      <c r="A7" s="100" t="s">
        <v>7</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IA7" s="13"/>
      <c r="IB7" s="13"/>
      <c r="IC7" s="13"/>
      <c r="ID7" s="13"/>
      <c r="IE7" s="13"/>
      <c r="IF7" s="14"/>
      <c r="IG7" s="14"/>
      <c r="IH7" s="14"/>
      <c r="II7" s="14"/>
    </row>
    <row r="8" spans="1:243" s="16" customFormat="1" ht="76.5" customHeight="1">
      <c r="A8" s="15" t="s">
        <v>40</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IA8" s="17"/>
      <c r="IB8" s="17"/>
      <c r="IC8" s="17"/>
      <c r="ID8" s="17"/>
      <c r="IE8" s="17"/>
      <c r="IF8" s="18"/>
      <c r="IG8" s="18"/>
      <c r="IH8" s="18"/>
      <c r="II8" s="18"/>
    </row>
    <row r="9" spans="1:243" s="19" customFormat="1" ht="61.5" customHeight="1">
      <c r="A9" s="96" t="s">
        <v>8</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93.75">
      <c r="A13" s="69">
        <v>1</v>
      </c>
      <c r="B13" s="82" t="s">
        <v>50</v>
      </c>
      <c r="C13" s="68"/>
      <c r="D13" s="56">
        <v>42</v>
      </c>
      <c r="E13" s="83" t="s">
        <v>45</v>
      </c>
      <c r="F13" s="70">
        <v>2769.9</v>
      </c>
      <c r="G13" s="71"/>
      <c r="H13" s="71"/>
      <c r="I13" s="72" t="s">
        <v>33</v>
      </c>
      <c r="J13" s="73">
        <f aca="true" t="shared" si="0" ref="J13:J21">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50</v>
      </c>
      <c r="IC13" s="30"/>
      <c r="ID13" s="30">
        <v>42</v>
      </c>
      <c r="IE13" s="30" t="s">
        <v>45</v>
      </c>
      <c r="IF13" s="31"/>
      <c r="IG13" s="31"/>
      <c r="IH13" s="31"/>
      <c r="II13" s="31"/>
    </row>
    <row r="14" spans="1:243" s="29" customFormat="1" ht="93.75">
      <c r="A14" s="69">
        <v>2</v>
      </c>
      <c r="B14" s="82" t="s">
        <v>51</v>
      </c>
      <c r="C14" s="68"/>
      <c r="D14" s="56">
        <v>7</v>
      </c>
      <c r="E14" s="83" t="s">
        <v>45</v>
      </c>
      <c r="F14" s="70">
        <v>2769.9</v>
      </c>
      <c r="G14" s="71"/>
      <c r="H14" s="71"/>
      <c r="I14" s="72" t="s">
        <v>33</v>
      </c>
      <c r="J14" s="73">
        <f t="shared" si="0"/>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2</v>
      </c>
      <c r="IB14" s="54" t="s">
        <v>51</v>
      </c>
      <c r="IC14" s="30"/>
      <c r="ID14" s="30">
        <v>7</v>
      </c>
      <c r="IE14" s="30" t="s">
        <v>45</v>
      </c>
      <c r="IF14" s="31"/>
      <c r="IG14" s="31"/>
      <c r="IH14" s="31"/>
      <c r="II14" s="31"/>
    </row>
    <row r="15" spans="1:243" s="29" customFormat="1" ht="93.75">
      <c r="A15" s="69">
        <v>3</v>
      </c>
      <c r="B15" s="82" t="s">
        <v>52</v>
      </c>
      <c r="C15" s="68"/>
      <c r="D15" s="56"/>
      <c r="E15" s="84"/>
      <c r="F15" s="70"/>
      <c r="G15" s="71"/>
      <c r="H15" s="71"/>
      <c r="I15" s="72" t="s">
        <v>33</v>
      </c>
      <c r="J15" s="73">
        <f>IF(I15="Less(-)",-1,1)</f>
        <v>1</v>
      </c>
      <c r="K15" s="74" t="s">
        <v>34</v>
      </c>
      <c r="L15" s="74" t="s">
        <v>4</v>
      </c>
      <c r="M15" s="57"/>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c r="BB15" s="80"/>
      <c r="BC15" s="81"/>
      <c r="IA15" s="30">
        <v>3</v>
      </c>
      <c r="IB15" s="54" t="s">
        <v>52</v>
      </c>
      <c r="IC15" s="30"/>
      <c r="ID15" s="30"/>
      <c r="IE15" s="30"/>
      <c r="IF15" s="31"/>
      <c r="IG15" s="31"/>
      <c r="IH15" s="31"/>
      <c r="II15" s="31"/>
    </row>
    <row r="16" spans="1:243" s="29" customFormat="1" ht="18.75">
      <c r="A16" s="69">
        <v>3.1</v>
      </c>
      <c r="B16" s="82" t="s">
        <v>53</v>
      </c>
      <c r="C16" s="68"/>
      <c r="D16" s="56">
        <v>5.5</v>
      </c>
      <c r="E16" s="83" t="s">
        <v>85</v>
      </c>
      <c r="F16" s="70">
        <v>2769.9</v>
      </c>
      <c r="G16" s="71"/>
      <c r="H16" s="71"/>
      <c r="I16" s="72" t="s">
        <v>33</v>
      </c>
      <c r="J16" s="73">
        <f>IF(I16="Less(-)",-1,1)</f>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3.1</v>
      </c>
      <c r="IB16" s="54" t="s">
        <v>53</v>
      </c>
      <c r="IC16" s="30"/>
      <c r="ID16" s="30">
        <v>5.5</v>
      </c>
      <c r="IE16" s="30" t="s">
        <v>85</v>
      </c>
      <c r="IF16" s="31"/>
      <c r="IG16" s="31"/>
      <c r="IH16" s="31"/>
      <c r="II16" s="31"/>
    </row>
    <row r="17" spans="1:243" s="29" customFormat="1" ht="56.25">
      <c r="A17" s="69">
        <v>4</v>
      </c>
      <c r="B17" s="82" t="s">
        <v>54</v>
      </c>
      <c r="C17" s="68"/>
      <c r="D17" s="56"/>
      <c r="E17" s="84"/>
      <c r="F17" s="70"/>
      <c r="G17" s="71"/>
      <c r="H17" s="71"/>
      <c r="I17" s="72" t="s">
        <v>33</v>
      </c>
      <c r="J17" s="73">
        <f t="shared" si="0"/>
        <v>1</v>
      </c>
      <c r="K17" s="74" t="s">
        <v>34</v>
      </c>
      <c r="L17" s="74" t="s">
        <v>4</v>
      </c>
      <c r="M17" s="57"/>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c r="BB17" s="80"/>
      <c r="BC17" s="81"/>
      <c r="IA17" s="30">
        <v>4</v>
      </c>
      <c r="IB17" s="54" t="s">
        <v>54</v>
      </c>
      <c r="IC17" s="30"/>
      <c r="ID17" s="30"/>
      <c r="IE17" s="30"/>
      <c r="IF17" s="31"/>
      <c r="IG17" s="31"/>
      <c r="IH17" s="31"/>
      <c r="II17" s="31"/>
    </row>
    <row r="18" spans="1:243" s="29" customFormat="1" ht="18.75">
      <c r="A18" s="69">
        <v>4.1</v>
      </c>
      <c r="B18" s="82" t="s">
        <v>55</v>
      </c>
      <c r="C18" s="68"/>
      <c r="D18" s="56">
        <v>2</v>
      </c>
      <c r="E18" s="83" t="s">
        <v>86</v>
      </c>
      <c r="F18" s="70">
        <v>2769.9</v>
      </c>
      <c r="G18" s="71"/>
      <c r="H18" s="71"/>
      <c r="I18" s="72" t="s">
        <v>33</v>
      </c>
      <c r="J18" s="73">
        <f t="shared" si="0"/>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 aca="true" t="shared" si="1" ref="BA18:BA23">total_amount_ba($B$2,$D$2,D18,F18,J18,K18,M18)</f>
        <v>0</v>
      </c>
      <c r="BB18" s="80">
        <f aca="true" t="shared" si="2" ref="BB18:BB23">BA18+SUM(N18:AZ18)</f>
        <v>0</v>
      </c>
      <c r="BC18" s="81" t="str">
        <f aca="true" t="shared" si="3" ref="BC18:BC23">SpellNumber(L18,BB18)</f>
        <v>INR Zero Only</v>
      </c>
      <c r="IA18" s="30">
        <v>4.1</v>
      </c>
      <c r="IB18" s="54" t="s">
        <v>55</v>
      </c>
      <c r="IC18" s="30"/>
      <c r="ID18" s="30">
        <v>2</v>
      </c>
      <c r="IE18" s="30" t="s">
        <v>86</v>
      </c>
      <c r="IF18" s="31"/>
      <c r="IG18" s="31"/>
      <c r="IH18" s="31"/>
      <c r="II18" s="31"/>
    </row>
    <row r="19" spans="1:243" s="29" customFormat="1" ht="93.75">
      <c r="A19" s="69">
        <v>5</v>
      </c>
      <c r="B19" s="82" t="s">
        <v>56</v>
      </c>
      <c r="C19" s="68"/>
      <c r="D19" s="56">
        <v>1</v>
      </c>
      <c r="E19" s="83" t="s">
        <v>85</v>
      </c>
      <c r="F19" s="70">
        <v>2769.9</v>
      </c>
      <c r="G19" s="71"/>
      <c r="H19" s="71"/>
      <c r="I19" s="72" t="s">
        <v>33</v>
      </c>
      <c r="J19" s="73">
        <f t="shared" si="0"/>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 t="shared" si="1"/>
        <v>0</v>
      </c>
      <c r="BB19" s="80">
        <f t="shared" si="2"/>
        <v>0</v>
      </c>
      <c r="BC19" s="81" t="str">
        <f t="shared" si="3"/>
        <v>INR Zero Only</v>
      </c>
      <c r="IA19" s="30">
        <v>5</v>
      </c>
      <c r="IB19" s="54" t="s">
        <v>56</v>
      </c>
      <c r="IC19" s="30"/>
      <c r="ID19" s="30">
        <v>1</v>
      </c>
      <c r="IE19" s="30" t="s">
        <v>85</v>
      </c>
      <c r="IF19" s="31"/>
      <c r="IG19" s="31"/>
      <c r="IH19" s="31"/>
      <c r="II19" s="31"/>
    </row>
    <row r="20" spans="1:243" s="29" customFormat="1" ht="37.5">
      <c r="A20" s="69">
        <v>6</v>
      </c>
      <c r="B20" s="82" t="s">
        <v>57</v>
      </c>
      <c r="C20" s="68"/>
      <c r="D20" s="56">
        <v>57</v>
      </c>
      <c r="E20" s="83" t="s">
        <v>87</v>
      </c>
      <c r="F20" s="70">
        <v>2769.9</v>
      </c>
      <c r="G20" s="71"/>
      <c r="H20" s="71"/>
      <c r="I20" s="72" t="s">
        <v>33</v>
      </c>
      <c r="J20" s="73">
        <f t="shared" si="0"/>
        <v>1</v>
      </c>
      <c r="K20" s="74" t="s">
        <v>34</v>
      </c>
      <c r="L20" s="74" t="s">
        <v>4</v>
      </c>
      <c r="M20" s="75"/>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f t="shared" si="1"/>
        <v>0</v>
      </c>
      <c r="BB20" s="80">
        <f t="shared" si="2"/>
        <v>0</v>
      </c>
      <c r="BC20" s="81" t="str">
        <f t="shared" si="3"/>
        <v>INR Zero Only</v>
      </c>
      <c r="IA20" s="30">
        <v>6</v>
      </c>
      <c r="IB20" s="54" t="s">
        <v>57</v>
      </c>
      <c r="IC20" s="30"/>
      <c r="ID20" s="30">
        <v>57</v>
      </c>
      <c r="IE20" s="30" t="s">
        <v>87</v>
      </c>
      <c r="IF20" s="31"/>
      <c r="IG20" s="31"/>
      <c r="IH20" s="31"/>
      <c r="II20" s="31"/>
    </row>
    <row r="21" spans="1:243" s="29" customFormat="1" ht="93.75">
      <c r="A21" s="69">
        <v>7</v>
      </c>
      <c r="B21" s="82" t="s">
        <v>58</v>
      </c>
      <c r="C21" s="68"/>
      <c r="D21" s="56">
        <v>0.6</v>
      </c>
      <c r="E21" s="85" t="s">
        <v>88</v>
      </c>
      <c r="F21" s="70">
        <v>2769.9</v>
      </c>
      <c r="G21" s="71"/>
      <c r="H21" s="71"/>
      <c r="I21" s="72" t="s">
        <v>33</v>
      </c>
      <c r="J21" s="73">
        <f t="shared" si="0"/>
        <v>1</v>
      </c>
      <c r="K21" s="74" t="s">
        <v>34</v>
      </c>
      <c r="L21" s="74" t="s">
        <v>4</v>
      </c>
      <c r="M21" s="75"/>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f t="shared" si="1"/>
        <v>0</v>
      </c>
      <c r="BB21" s="80">
        <f t="shared" si="2"/>
        <v>0</v>
      </c>
      <c r="BC21" s="81" t="str">
        <f t="shared" si="3"/>
        <v>INR Zero Only</v>
      </c>
      <c r="IA21" s="30">
        <v>7</v>
      </c>
      <c r="IB21" s="54" t="s">
        <v>58</v>
      </c>
      <c r="IC21" s="30"/>
      <c r="ID21" s="30">
        <v>0.6</v>
      </c>
      <c r="IE21" s="30" t="s">
        <v>88</v>
      </c>
      <c r="IF21" s="31"/>
      <c r="IG21" s="31"/>
      <c r="IH21" s="31"/>
      <c r="II21" s="31"/>
    </row>
    <row r="22" spans="1:243" s="29" customFormat="1" ht="150">
      <c r="A22" s="69">
        <v>8</v>
      </c>
      <c r="B22" s="82" t="s">
        <v>59</v>
      </c>
      <c r="C22" s="68"/>
      <c r="D22" s="56">
        <v>1.03</v>
      </c>
      <c r="E22" s="85" t="s">
        <v>88</v>
      </c>
      <c r="F22" s="70">
        <v>404.06</v>
      </c>
      <c r="G22" s="71"/>
      <c r="H22" s="71"/>
      <c r="I22" s="72" t="s">
        <v>33</v>
      </c>
      <c r="J22" s="73">
        <f aca="true" t="shared" si="4" ref="J22:J36">IF(I22="Less(-)",-1,1)</f>
        <v>1</v>
      </c>
      <c r="K22" s="74" t="s">
        <v>34</v>
      </c>
      <c r="L22" s="74" t="s">
        <v>4</v>
      </c>
      <c r="M22" s="75"/>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f t="shared" si="1"/>
        <v>0</v>
      </c>
      <c r="BB22" s="80">
        <f t="shared" si="2"/>
        <v>0</v>
      </c>
      <c r="BC22" s="81" t="str">
        <f t="shared" si="3"/>
        <v>INR Zero Only</v>
      </c>
      <c r="IA22" s="30">
        <v>8</v>
      </c>
      <c r="IB22" s="54" t="s">
        <v>59</v>
      </c>
      <c r="IC22" s="30"/>
      <c r="ID22" s="30">
        <v>1.03</v>
      </c>
      <c r="IE22" s="30" t="s">
        <v>88</v>
      </c>
      <c r="IF22" s="31"/>
      <c r="IG22" s="31"/>
      <c r="IH22" s="31"/>
      <c r="II22" s="31"/>
    </row>
    <row r="23" spans="1:243" s="29" customFormat="1" ht="156" customHeight="1">
      <c r="A23" s="69">
        <v>9</v>
      </c>
      <c r="B23" s="82" t="s">
        <v>90</v>
      </c>
      <c r="C23" s="68"/>
      <c r="D23" s="56">
        <v>70</v>
      </c>
      <c r="E23" s="85" t="s">
        <v>89</v>
      </c>
      <c r="F23" s="70">
        <v>2769.9</v>
      </c>
      <c r="G23" s="71"/>
      <c r="H23" s="71"/>
      <c r="I23" s="72" t="s">
        <v>33</v>
      </c>
      <c r="J23" s="73">
        <f t="shared" si="4"/>
        <v>1</v>
      </c>
      <c r="K23" s="74" t="s">
        <v>34</v>
      </c>
      <c r="L23" s="74" t="s">
        <v>4</v>
      </c>
      <c r="M23" s="75"/>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f t="shared" si="1"/>
        <v>0</v>
      </c>
      <c r="BB23" s="80">
        <f t="shared" si="2"/>
        <v>0</v>
      </c>
      <c r="BC23" s="81" t="str">
        <f t="shared" si="3"/>
        <v>INR Zero Only</v>
      </c>
      <c r="IA23" s="30">
        <v>9</v>
      </c>
      <c r="IB23" s="54" t="s">
        <v>90</v>
      </c>
      <c r="IC23" s="30"/>
      <c r="ID23" s="30">
        <v>70</v>
      </c>
      <c r="IE23" s="30" t="s">
        <v>89</v>
      </c>
      <c r="IF23" s="31"/>
      <c r="IG23" s="31"/>
      <c r="IH23" s="31"/>
      <c r="II23" s="31"/>
    </row>
    <row r="24" spans="1:243" s="29" customFormat="1" ht="75">
      <c r="A24" s="69">
        <v>10</v>
      </c>
      <c r="B24" s="82" t="s">
        <v>60</v>
      </c>
      <c r="C24" s="68"/>
      <c r="D24" s="56"/>
      <c r="E24" s="86"/>
      <c r="F24" s="70"/>
      <c r="G24" s="71"/>
      <c r="H24" s="71"/>
      <c r="I24" s="72" t="s">
        <v>33</v>
      </c>
      <c r="J24" s="73">
        <f t="shared" si="4"/>
        <v>1</v>
      </c>
      <c r="K24" s="74" t="s">
        <v>34</v>
      </c>
      <c r="L24" s="74" t="s">
        <v>4</v>
      </c>
      <c r="M24" s="57"/>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c r="BB24" s="80"/>
      <c r="BC24" s="81"/>
      <c r="IA24" s="30">
        <v>10</v>
      </c>
      <c r="IB24" s="54" t="s">
        <v>60</v>
      </c>
      <c r="IC24" s="30"/>
      <c r="ID24" s="30"/>
      <c r="IE24" s="30"/>
      <c r="IF24" s="31"/>
      <c r="IG24" s="31"/>
      <c r="IH24" s="31"/>
      <c r="II24" s="31"/>
    </row>
    <row r="25" spans="1:243" s="29" customFormat="1" ht="37.5">
      <c r="A25" s="69">
        <v>10.1</v>
      </c>
      <c r="B25" s="82" t="s">
        <v>61</v>
      </c>
      <c r="C25" s="68"/>
      <c r="D25" s="56">
        <v>84</v>
      </c>
      <c r="E25" s="87" t="s">
        <v>46</v>
      </c>
      <c r="F25" s="70">
        <v>2769.9</v>
      </c>
      <c r="G25" s="71"/>
      <c r="H25" s="71"/>
      <c r="I25" s="72" t="s">
        <v>33</v>
      </c>
      <c r="J25" s="73">
        <f t="shared" si="4"/>
        <v>1</v>
      </c>
      <c r="K25" s="74" t="s">
        <v>34</v>
      </c>
      <c r="L25" s="74" t="s">
        <v>4</v>
      </c>
      <c r="M25" s="75"/>
      <c r="N25" s="76"/>
      <c r="O25" s="76"/>
      <c r="P25" s="77"/>
      <c r="Q25" s="76"/>
      <c r="R25" s="76"/>
      <c r="S25" s="78"/>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80">
        <f aca="true" t="shared" si="5" ref="BA25:BA31">total_amount_ba($B$2,$D$2,D25,F25,J25,K25,M25)</f>
        <v>0</v>
      </c>
      <c r="BB25" s="80">
        <f aca="true" t="shared" si="6" ref="BB25:BB31">BA25+SUM(N25:AZ25)</f>
        <v>0</v>
      </c>
      <c r="BC25" s="81" t="str">
        <f aca="true" t="shared" si="7" ref="BC25:BC31">SpellNumber(L25,BB25)</f>
        <v>INR Zero Only</v>
      </c>
      <c r="IA25" s="30">
        <v>10.1</v>
      </c>
      <c r="IB25" s="54" t="s">
        <v>61</v>
      </c>
      <c r="IC25" s="30"/>
      <c r="ID25" s="30">
        <v>84</v>
      </c>
      <c r="IE25" s="30" t="s">
        <v>46</v>
      </c>
      <c r="IF25" s="31"/>
      <c r="IG25" s="31"/>
      <c r="IH25" s="31"/>
      <c r="II25" s="31"/>
    </row>
    <row r="26" spans="1:243" s="29" customFormat="1" ht="206.25">
      <c r="A26" s="69">
        <v>11</v>
      </c>
      <c r="B26" s="82" t="s">
        <v>62</v>
      </c>
      <c r="C26" s="68"/>
      <c r="D26" s="56">
        <v>6</v>
      </c>
      <c r="E26" s="88" t="s">
        <v>45</v>
      </c>
      <c r="F26" s="70">
        <v>404.06</v>
      </c>
      <c r="G26" s="71"/>
      <c r="H26" s="71"/>
      <c r="I26" s="72" t="s">
        <v>33</v>
      </c>
      <c r="J26" s="73">
        <f t="shared" si="4"/>
        <v>1</v>
      </c>
      <c r="K26" s="74" t="s">
        <v>34</v>
      </c>
      <c r="L26" s="74" t="s">
        <v>4</v>
      </c>
      <c r="M26" s="75"/>
      <c r="N26" s="76"/>
      <c r="O26" s="76"/>
      <c r="P26" s="77"/>
      <c r="Q26" s="76"/>
      <c r="R26" s="76"/>
      <c r="S26" s="78"/>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80">
        <f t="shared" si="5"/>
        <v>0</v>
      </c>
      <c r="BB26" s="80">
        <f t="shared" si="6"/>
        <v>0</v>
      </c>
      <c r="BC26" s="81" t="str">
        <f t="shared" si="7"/>
        <v>INR Zero Only</v>
      </c>
      <c r="IA26" s="30">
        <v>11</v>
      </c>
      <c r="IB26" s="54" t="s">
        <v>62</v>
      </c>
      <c r="IC26" s="30"/>
      <c r="ID26" s="30">
        <v>6</v>
      </c>
      <c r="IE26" s="30" t="s">
        <v>45</v>
      </c>
      <c r="IF26" s="31"/>
      <c r="IG26" s="31"/>
      <c r="IH26" s="31"/>
      <c r="II26" s="31"/>
    </row>
    <row r="27" spans="1:243" s="29" customFormat="1" ht="362.25">
      <c r="A27" s="69">
        <v>12</v>
      </c>
      <c r="B27" s="95" t="s">
        <v>91</v>
      </c>
      <c r="C27" s="68"/>
      <c r="D27" s="56">
        <v>20</v>
      </c>
      <c r="E27" s="83" t="s">
        <v>45</v>
      </c>
      <c r="F27" s="70">
        <v>404.06</v>
      </c>
      <c r="G27" s="71"/>
      <c r="H27" s="71"/>
      <c r="I27" s="72" t="s">
        <v>33</v>
      </c>
      <c r="J27" s="73">
        <f aca="true" t="shared" si="8" ref="J27:J34">IF(I27="Less(-)",-1,1)</f>
        <v>1</v>
      </c>
      <c r="K27" s="74" t="s">
        <v>34</v>
      </c>
      <c r="L27" s="74" t="s">
        <v>4</v>
      </c>
      <c r="M27" s="75"/>
      <c r="N27" s="76"/>
      <c r="O27" s="76"/>
      <c r="P27" s="77"/>
      <c r="Q27" s="76"/>
      <c r="R27" s="76"/>
      <c r="S27" s="78"/>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80">
        <f t="shared" si="5"/>
        <v>0</v>
      </c>
      <c r="BB27" s="80">
        <f t="shared" si="6"/>
        <v>0</v>
      </c>
      <c r="BC27" s="81" t="str">
        <f t="shared" si="7"/>
        <v>INR Zero Only</v>
      </c>
      <c r="IA27" s="30">
        <v>12</v>
      </c>
      <c r="IB27" s="54" t="s">
        <v>91</v>
      </c>
      <c r="IC27" s="30"/>
      <c r="ID27" s="30">
        <v>20</v>
      </c>
      <c r="IE27" s="30" t="s">
        <v>45</v>
      </c>
      <c r="IF27" s="31"/>
      <c r="IG27" s="31"/>
      <c r="IH27" s="31"/>
      <c r="II27" s="31"/>
    </row>
    <row r="28" spans="1:243" s="29" customFormat="1" ht="337.5">
      <c r="A28" s="69">
        <v>13</v>
      </c>
      <c r="B28" s="82" t="s">
        <v>63</v>
      </c>
      <c r="C28" s="68"/>
      <c r="D28" s="56">
        <v>7</v>
      </c>
      <c r="E28" s="83" t="s">
        <v>45</v>
      </c>
      <c r="F28" s="70">
        <v>404.06</v>
      </c>
      <c r="G28" s="71"/>
      <c r="H28" s="71"/>
      <c r="I28" s="72" t="s">
        <v>33</v>
      </c>
      <c r="J28" s="73">
        <f t="shared" si="8"/>
        <v>1</v>
      </c>
      <c r="K28" s="74" t="s">
        <v>34</v>
      </c>
      <c r="L28" s="74" t="s">
        <v>4</v>
      </c>
      <c r="M28" s="75"/>
      <c r="N28" s="76"/>
      <c r="O28" s="76"/>
      <c r="P28" s="77"/>
      <c r="Q28" s="76"/>
      <c r="R28" s="76"/>
      <c r="S28" s="78"/>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80">
        <f t="shared" si="5"/>
        <v>0</v>
      </c>
      <c r="BB28" s="80">
        <f t="shared" si="6"/>
        <v>0</v>
      </c>
      <c r="BC28" s="81" t="str">
        <f t="shared" si="7"/>
        <v>INR Zero Only</v>
      </c>
      <c r="IA28" s="30">
        <v>13</v>
      </c>
      <c r="IB28" s="54" t="s">
        <v>63</v>
      </c>
      <c r="IC28" s="30"/>
      <c r="ID28" s="30">
        <v>7</v>
      </c>
      <c r="IE28" s="30" t="s">
        <v>45</v>
      </c>
      <c r="IF28" s="31"/>
      <c r="IG28" s="31"/>
      <c r="IH28" s="31"/>
      <c r="II28" s="31"/>
    </row>
    <row r="29" spans="1:243" s="29" customFormat="1" ht="281.25">
      <c r="A29" s="69">
        <v>14</v>
      </c>
      <c r="B29" s="82" t="s">
        <v>64</v>
      </c>
      <c r="C29" s="68"/>
      <c r="D29" s="56">
        <v>4.55</v>
      </c>
      <c r="E29" s="83" t="s">
        <v>45</v>
      </c>
      <c r="F29" s="70">
        <v>404.06</v>
      </c>
      <c r="G29" s="71"/>
      <c r="H29" s="71"/>
      <c r="I29" s="72" t="s">
        <v>33</v>
      </c>
      <c r="J29" s="73">
        <f t="shared" si="8"/>
        <v>1</v>
      </c>
      <c r="K29" s="74" t="s">
        <v>34</v>
      </c>
      <c r="L29" s="74" t="s">
        <v>4</v>
      </c>
      <c r="M29" s="75"/>
      <c r="N29" s="76"/>
      <c r="O29" s="76"/>
      <c r="P29" s="77"/>
      <c r="Q29" s="76"/>
      <c r="R29" s="76"/>
      <c r="S29" s="78"/>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80">
        <f t="shared" si="5"/>
        <v>0</v>
      </c>
      <c r="BB29" s="80">
        <f t="shared" si="6"/>
        <v>0</v>
      </c>
      <c r="BC29" s="81" t="str">
        <f t="shared" si="7"/>
        <v>INR Zero Only</v>
      </c>
      <c r="IA29" s="30">
        <v>14</v>
      </c>
      <c r="IB29" s="54" t="s">
        <v>64</v>
      </c>
      <c r="IC29" s="30"/>
      <c r="ID29" s="30">
        <v>4.55</v>
      </c>
      <c r="IE29" s="30" t="s">
        <v>45</v>
      </c>
      <c r="IF29" s="31"/>
      <c r="IG29" s="31"/>
      <c r="IH29" s="31"/>
      <c r="II29" s="31"/>
    </row>
    <row r="30" spans="1:243" s="29" customFormat="1" ht="281.25">
      <c r="A30" s="69">
        <v>15</v>
      </c>
      <c r="B30" s="82" t="s">
        <v>65</v>
      </c>
      <c r="C30" s="68"/>
      <c r="D30" s="56">
        <v>2.1</v>
      </c>
      <c r="E30" s="83" t="s">
        <v>45</v>
      </c>
      <c r="F30" s="70">
        <v>404.06</v>
      </c>
      <c r="G30" s="71"/>
      <c r="H30" s="71"/>
      <c r="I30" s="72" t="s">
        <v>33</v>
      </c>
      <c r="J30" s="73">
        <f t="shared" si="8"/>
        <v>1</v>
      </c>
      <c r="K30" s="74" t="s">
        <v>34</v>
      </c>
      <c r="L30" s="74" t="s">
        <v>4</v>
      </c>
      <c r="M30" s="75"/>
      <c r="N30" s="76"/>
      <c r="O30" s="76"/>
      <c r="P30" s="77"/>
      <c r="Q30" s="76"/>
      <c r="R30" s="76"/>
      <c r="S30" s="78"/>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80">
        <f t="shared" si="5"/>
        <v>0</v>
      </c>
      <c r="BB30" s="80">
        <f t="shared" si="6"/>
        <v>0</v>
      </c>
      <c r="BC30" s="81" t="str">
        <f t="shared" si="7"/>
        <v>INR Zero Only</v>
      </c>
      <c r="IA30" s="30">
        <v>15</v>
      </c>
      <c r="IB30" s="54" t="s">
        <v>65</v>
      </c>
      <c r="IC30" s="30"/>
      <c r="ID30" s="30">
        <v>2.1</v>
      </c>
      <c r="IE30" s="30" t="s">
        <v>45</v>
      </c>
      <c r="IF30" s="31"/>
      <c r="IG30" s="31"/>
      <c r="IH30" s="31"/>
      <c r="II30" s="31"/>
    </row>
    <row r="31" spans="1:243" s="29" customFormat="1" ht="318.75">
      <c r="A31" s="69">
        <v>16</v>
      </c>
      <c r="B31" s="82" t="s">
        <v>66</v>
      </c>
      <c r="C31" s="68"/>
      <c r="D31" s="56">
        <v>13.5</v>
      </c>
      <c r="E31" s="83" t="s">
        <v>45</v>
      </c>
      <c r="F31" s="70">
        <v>404.06</v>
      </c>
      <c r="G31" s="71"/>
      <c r="H31" s="71"/>
      <c r="I31" s="72" t="s">
        <v>33</v>
      </c>
      <c r="J31" s="73">
        <f t="shared" si="8"/>
        <v>1</v>
      </c>
      <c r="K31" s="74" t="s">
        <v>34</v>
      </c>
      <c r="L31" s="74" t="s">
        <v>4</v>
      </c>
      <c r="M31" s="75"/>
      <c r="N31" s="76"/>
      <c r="O31" s="76"/>
      <c r="P31" s="77"/>
      <c r="Q31" s="76"/>
      <c r="R31" s="76"/>
      <c r="S31" s="78"/>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80">
        <f t="shared" si="5"/>
        <v>0</v>
      </c>
      <c r="BB31" s="80">
        <f t="shared" si="6"/>
        <v>0</v>
      </c>
      <c r="BC31" s="81" t="str">
        <f t="shared" si="7"/>
        <v>INR Zero Only</v>
      </c>
      <c r="IA31" s="30">
        <v>16</v>
      </c>
      <c r="IB31" s="54" t="s">
        <v>66</v>
      </c>
      <c r="IC31" s="30"/>
      <c r="ID31" s="30">
        <v>13.5</v>
      </c>
      <c r="IE31" s="30" t="s">
        <v>45</v>
      </c>
      <c r="IF31" s="31"/>
      <c r="IG31" s="31"/>
      <c r="IH31" s="31"/>
      <c r="II31" s="31"/>
    </row>
    <row r="32" spans="1:243" s="29" customFormat="1" ht="405">
      <c r="A32" s="69">
        <v>17</v>
      </c>
      <c r="B32" s="93" t="s">
        <v>92</v>
      </c>
      <c r="C32" s="68"/>
      <c r="D32" s="56"/>
      <c r="E32" s="89"/>
      <c r="F32" s="70"/>
      <c r="G32" s="71"/>
      <c r="H32" s="71"/>
      <c r="I32" s="72" t="s">
        <v>33</v>
      </c>
      <c r="J32" s="73">
        <f t="shared" si="8"/>
        <v>1</v>
      </c>
      <c r="K32" s="74" t="s">
        <v>34</v>
      </c>
      <c r="L32" s="74" t="s">
        <v>4</v>
      </c>
      <c r="M32" s="57"/>
      <c r="N32" s="76"/>
      <c r="O32" s="76"/>
      <c r="P32" s="77"/>
      <c r="Q32" s="76"/>
      <c r="R32" s="76"/>
      <c r="S32" s="78"/>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80"/>
      <c r="BB32" s="80"/>
      <c r="BC32" s="81"/>
      <c r="IA32" s="30">
        <v>17</v>
      </c>
      <c r="IB32" s="54" t="s">
        <v>92</v>
      </c>
      <c r="IC32" s="30"/>
      <c r="ID32" s="30"/>
      <c r="IE32" s="30"/>
      <c r="IF32" s="31"/>
      <c r="IG32" s="31"/>
      <c r="IH32" s="31"/>
      <c r="II32" s="31"/>
    </row>
    <row r="33" spans="1:243" s="29" customFormat="1" ht="56.25">
      <c r="A33" s="69">
        <v>17.1</v>
      </c>
      <c r="B33" s="82" t="s">
        <v>67</v>
      </c>
      <c r="C33" s="68"/>
      <c r="D33" s="56">
        <v>50</v>
      </c>
      <c r="E33" s="89" t="s">
        <v>45</v>
      </c>
      <c r="F33" s="70">
        <v>2769.9</v>
      </c>
      <c r="G33" s="71"/>
      <c r="H33" s="71"/>
      <c r="I33" s="72" t="s">
        <v>33</v>
      </c>
      <c r="J33" s="73">
        <f t="shared" si="8"/>
        <v>1</v>
      </c>
      <c r="K33" s="74" t="s">
        <v>34</v>
      </c>
      <c r="L33" s="74" t="s">
        <v>4</v>
      </c>
      <c r="M33" s="75"/>
      <c r="N33" s="76"/>
      <c r="O33" s="76"/>
      <c r="P33" s="77"/>
      <c r="Q33" s="76"/>
      <c r="R33" s="76"/>
      <c r="S33" s="78"/>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80">
        <f>total_amount_ba($B$2,$D$2,D33,F33,J33,K33,M33)</f>
        <v>0</v>
      </c>
      <c r="BB33" s="80">
        <f>BA33+SUM(N33:AZ33)</f>
        <v>0</v>
      </c>
      <c r="BC33" s="81" t="str">
        <f>SpellNumber(L33,BB33)</f>
        <v>INR Zero Only</v>
      </c>
      <c r="IA33" s="30">
        <v>17.1</v>
      </c>
      <c r="IB33" s="54" t="s">
        <v>67</v>
      </c>
      <c r="IC33" s="30"/>
      <c r="ID33" s="30">
        <v>50</v>
      </c>
      <c r="IE33" s="30" t="s">
        <v>45</v>
      </c>
      <c r="IF33" s="31"/>
      <c r="IG33" s="31"/>
      <c r="IH33" s="31"/>
      <c r="II33" s="31"/>
    </row>
    <row r="34" spans="1:243" s="29" customFormat="1" ht="318.75">
      <c r="A34" s="69">
        <v>18</v>
      </c>
      <c r="B34" s="82" t="s">
        <v>68</v>
      </c>
      <c r="C34" s="68"/>
      <c r="D34" s="56">
        <v>89</v>
      </c>
      <c r="E34" s="90" t="s">
        <v>46</v>
      </c>
      <c r="F34" s="70">
        <v>2769.9</v>
      </c>
      <c r="G34" s="71"/>
      <c r="H34" s="71"/>
      <c r="I34" s="72" t="s">
        <v>33</v>
      </c>
      <c r="J34" s="73">
        <f t="shared" si="8"/>
        <v>1</v>
      </c>
      <c r="K34" s="74" t="s">
        <v>34</v>
      </c>
      <c r="L34" s="74" t="s">
        <v>4</v>
      </c>
      <c r="M34" s="75"/>
      <c r="N34" s="76"/>
      <c r="O34" s="76"/>
      <c r="P34" s="77"/>
      <c r="Q34" s="76"/>
      <c r="R34" s="76"/>
      <c r="S34" s="78"/>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80">
        <f>total_amount_ba($B$2,$D$2,D34,F34,J34,K34,M34)</f>
        <v>0</v>
      </c>
      <c r="BB34" s="80">
        <f>BA34+SUM(N34:AZ34)</f>
        <v>0</v>
      </c>
      <c r="BC34" s="81" t="str">
        <f>SpellNumber(L34,BB34)</f>
        <v>INR Zero Only</v>
      </c>
      <c r="IA34" s="30">
        <v>18</v>
      </c>
      <c r="IB34" s="54" t="s">
        <v>68</v>
      </c>
      <c r="IC34" s="30"/>
      <c r="ID34" s="30">
        <v>89</v>
      </c>
      <c r="IE34" s="30" t="s">
        <v>46</v>
      </c>
      <c r="IF34" s="31"/>
      <c r="IG34" s="31"/>
      <c r="IH34" s="31"/>
      <c r="II34" s="31"/>
    </row>
    <row r="35" spans="1:243" s="29" customFormat="1" ht="337.5">
      <c r="A35" s="69">
        <v>19</v>
      </c>
      <c r="B35" s="82" t="s">
        <v>69</v>
      </c>
      <c r="C35" s="68"/>
      <c r="D35" s="56"/>
      <c r="E35" s="91"/>
      <c r="F35" s="70"/>
      <c r="G35" s="71"/>
      <c r="H35" s="71"/>
      <c r="I35" s="72" t="s">
        <v>33</v>
      </c>
      <c r="J35" s="73">
        <f t="shared" si="4"/>
        <v>1</v>
      </c>
      <c r="K35" s="74" t="s">
        <v>34</v>
      </c>
      <c r="L35" s="74" t="s">
        <v>4</v>
      </c>
      <c r="M35" s="57"/>
      <c r="N35" s="76"/>
      <c r="O35" s="76"/>
      <c r="P35" s="77"/>
      <c r="Q35" s="76"/>
      <c r="R35" s="76"/>
      <c r="S35" s="78"/>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80"/>
      <c r="BB35" s="80"/>
      <c r="BC35" s="81"/>
      <c r="IA35" s="30">
        <v>19</v>
      </c>
      <c r="IB35" s="54" t="s">
        <v>69</v>
      </c>
      <c r="IC35" s="30"/>
      <c r="ID35" s="30"/>
      <c r="IE35" s="30"/>
      <c r="IF35" s="31"/>
      <c r="IG35" s="31"/>
      <c r="IH35" s="31"/>
      <c r="II35" s="31"/>
    </row>
    <row r="36" spans="1:243" s="29" customFormat="1" ht="56.25">
      <c r="A36" s="69">
        <v>19.1</v>
      </c>
      <c r="B36" s="82" t="s">
        <v>70</v>
      </c>
      <c r="C36" s="68"/>
      <c r="D36" s="56">
        <v>25</v>
      </c>
      <c r="E36" s="92" t="s">
        <v>46</v>
      </c>
      <c r="F36" s="70">
        <v>2769.9</v>
      </c>
      <c r="G36" s="71"/>
      <c r="H36" s="71"/>
      <c r="I36" s="72" t="s">
        <v>33</v>
      </c>
      <c r="J36" s="73">
        <f t="shared" si="4"/>
        <v>1</v>
      </c>
      <c r="K36" s="74" t="s">
        <v>34</v>
      </c>
      <c r="L36" s="74" t="s">
        <v>4</v>
      </c>
      <c r="M36" s="75"/>
      <c r="N36" s="76"/>
      <c r="O36" s="76"/>
      <c r="P36" s="77"/>
      <c r="Q36" s="76"/>
      <c r="R36" s="76"/>
      <c r="S36" s="78"/>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80">
        <f aca="true" t="shared" si="9" ref="BA36:BA41">total_amount_ba($B$2,$D$2,D36,F36,J36,K36,M36)</f>
        <v>0</v>
      </c>
      <c r="BB36" s="80">
        <f aca="true" t="shared" si="10" ref="BB36:BB41">BA36+SUM(N36:AZ36)</f>
        <v>0</v>
      </c>
      <c r="BC36" s="81" t="str">
        <f aca="true" t="shared" si="11" ref="BC36:BC41">SpellNumber(L36,BB36)</f>
        <v>INR Zero Only</v>
      </c>
      <c r="IA36" s="30">
        <v>19.1</v>
      </c>
      <c r="IB36" s="54" t="s">
        <v>70</v>
      </c>
      <c r="IC36" s="30"/>
      <c r="ID36" s="30">
        <v>25</v>
      </c>
      <c r="IE36" s="30" t="s">
        <v>46</v>
      </c>
      <c r="IF36" s="31"/>
      <c r="IG36" s="31"/>
      <c r="IH36" s="31"/>
      <c r="II36" s="31"/>
    </row>
    <row r="37" spans="1:243" s="29" customFormat="1" ht="150">
      <c r="A37" s="69">
        <v>19.2</v>
      </c>
      <c r="B37" s="82" t="s">
        <v>71</v>
      </c>
      <c r="C37" s="68"/>
      <c r="D37" s="56">
        <v>55</v>
      </c>
      <c r="E37" s="87" t="s">
        <v>46</v>
      </c>
      <c r="F37" s="70">
        <v>2769.9</v>
      </c>
      <c r="G37" s="71"/>
      <c r="H37" s="71"/>
      <c r="I37" s="72" t="s">
        <v>33</v>
      </c>
      <c r="J37" s="73">
        <f aca="true" t="shared" si="12" ref="J37:J45">IF(I37="Less(-)",-1,1)</f>
        <v>1</v>
      </c>
      <c r="K37" s="74" t="s">
        <v>34</v>
      </c>
      <c r="L37" s="74" t="s">
        <v>4</v>
      </c>
      <c r="M37" s="75"/>
      <c r="N37" s="76"/>
      <c r="O37" s="76"/>
      <c r="P37" s="77"/>
      <c r="Q37" s="76"/>
      <c r="R37" s="76"/>
      <c r="S37" s="78"/>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80">
        <f t="shared" si="9"/>
        <v>0</v>
      </c>
      <c r="BB37" s="80">
        <f t="shared" si="10"/>
        <v>0</v>
      </c>
      <c r="BC37" s="81" t="str">
        <f t="shared" si="11"/>
        <v>INR Zero Only</v>
      </c>
      <c r="IA37" s="30">
        <v>19.2</v>
      </c>
      <c r="IB37" s="54" t="s">
        <v>71</v>
      </c>
      <c r="IC37" s="30"/>
      <c r="ID37" s="30">
        <v>55</v>
      </c>
      <c r="IE37" s="30" t="s">
        <v>46</v>
      </c>
      <c r="IF37" s="31"/>
      <c r="IG37" s="31"/>
      <c r="IH37" s="31"/>
      <c r="II37" s="31"/>
    </row>
    <row r="38" spans="1:243" s="29" customFormat="1" ht="150">
      <c r="A38" s="69">
        <v>20</v>
      </c>
      <c r="B38" s="82" t="s">
        <v>72</v>
      </c>
      <c r="C38" s="68"/>
      <c r="D38" s="56">
        <v>6.5</v>
      </c>
      <c r="E38" s="89" t="s">
        <v>87</v>
      </c>
      <c r="F38" s="70">
        <v>404.06</v>
      </c>
      <c r="G38" s="71"/>
      <c r="H38" s="71"/>
      <c r="I38" s="72" t="s">
        <v>33</v>
      </c>
      <c r="J38" s="73">
        <f t="shared" si="12"/>
        <v>1</v>
      </c>
      <c r="K38" s="74" t="s">
        <v>34</v>
      </c>
      <c r="L38" s="74" t="s">
        <v>4</v>
      </c>
      <c r="M38" s="75"/>
      <c r="N38" s="76"/>
      <c r="O38" s="76"/>
      <c r="P38" s="77"/>
      <c r="Q38" s="76"/>
      <c r="R38" s="76"/>
      <c r="S38" s="78"/>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80">
        <f t="shared" si="9"/>
        <v>0</v>
      </c>
      <c r="BB38" s="80">
        <f t="shared" si="10"/>
        <v>0</v>
      </c>
      <c r="BC38" s="81" t="str">
        <f t="shared" si="11"/>
        <v>INR Zero Only</v>
      </c>
      <c r="IA38" s="30">
        <v>20</v>
      </c>
      <c r="IB38" s="54" t="s">
        <v>72</v>
      </c>
      <c r="IC38" s="30"/>
      <c r="ID38" s="30">
        <v>6.5</v>
      </c>
      <c r="IE38" s="30" t="s">
        <v>87</v>
      </c>
      <c r="IF38" s="31"/>
      <c r="IG38" s="31"/>
      <c r="IH38" s="31"/>
      <c r="II38" s="31"/>
    </row>
    <row r="39" spans="1:243" s="29" customFormat="1" ht="93.75">
      <c r="A39" s="69">
        <v>21</v>
      </c>
      <c r="B39" s="82" t="s">
        <v>48</v>
      </c>
      <c r="C39" s="68"/>
      <c r="D39" s="56">
        <v>26</v>
      </c>
      <c r="E39" s="89" t="s">
        <v>87</v>
      </c>
      <c r="F39" s="70">
        <v>404.06</v>
      </c>
      <c r="G39" s="71"/>
      <c r="H39" s="71"/>
      <c r="I39" s="72" t="s">
        <v>33</v>
      </c>
      <c r="J39" s="73">
        <f t="shared" si="12"/>
        <v>1</v>
      </c>
      <c r="K39" s="74" t="s">
        <v>34</v>
      </c>
      <c r="L39" s="74" t="s">
        <v>4</v>
      </c>
      <c r="M39" s="75"/>
      <c r="N39" s="76"/>
      <c r="O39" s="76"/>
      <c r="P39" s="77"/>
      <c r="Q39" s="76"/>
      <c r="R39" s="76"/>
      <c r="S39" s="78"/>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80">
        <f t="shared" si="9"/>
        <v>0</v>
      </c>
      <c r="BB39" s="80">
        <f t="shared" si="10"/>
        <v>0</v>
      </c>
      <c r="BC39" s="81" t="str">
        <f t="shared" si="11"/>
        <v>INR Zero Only</v>
      </c>
      <c r="IA39" s="30">
        <v>21</v>
      </c>
      <c r="IB39" s="54" t="s">
        <v>48</v>
      </c>
      <c r="IC39" s="30"/>
      <c r="ID39" s="30">
        <v>26</v>
      </c>
      <c r="IE39" s="30" t="s">
        <v>87</v>
      </c>
      <c r="IF39" s="31"/>
      <c r="IG39" s="31"/>
      <c r="IH39" s="31"/>
      <c r="II39" s="31"/>
    </row>
    <row r="40" spans="1:243" s="29" customFormat="1" ht="75">
      <c r="A40" s="69">
        <v>22</v>
      </c>
      <c r="B40" s="82" t="s">
        <v>73</v>
      </c>
      <c r="C40" s="68"/>
      <c r="D40" s="56">
        <v>26</v>
      </c>
      <c r="E40" s="89" t="s">
        <v>87</v>
      </c>
      <c r="F40" s="70">
        <v>404.06</v>
      </c>
      <c r="G40" s="71"/>
      <c r="H40" s="71"/>
      <c r="I40" s="72" t="s">
        <v>33</v>
      </c>
      <c r="J40" s="73">
        <f t="shared" si="12"/>
        <v>1</v>
      </c>
      <c r="K40" s="74" t="s">
        <v>34</v>
      </c>
      <c r="L40" s="74" t="s">
        <v>4</v>
      </c>
      <c r="M40" s="75"/>
      <c r="N40" s="76"/>
      <c r="O40" s="76"/>
      <c r="P40" s="77"/>
      <c r="Q40" s="76"/>
      <c r="R40" s="76"/>
      <c r="S40" s="78"/>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80">
        <f t="shared" si="9"/>
        <v>0</v>
      </c>
      <c r="BB40" s="80">
        <f t="shared" si="10"/>
        <v>0</v>
      </c>
      <c r="BC40" s="81" t="str">
        <f t="shared" si="11"/>
        <v>INR Zero Only</v>
      </c>
      <c r="IA40" s="30">
        <v>22</v>
      </c>
      <c r="IB40" s="54" t="s">
        <v>73</v>
      </c>
      <c r="IC40" s="30"/>
      <c r="ID40" s="30">
        <v>26</v>
      </c>
      <c r="IE40" s="30" t="s">
        <v>87</v>
      </c>
      <c r="IF40" s="31"/>
      <c r="IG40" s="31"/>
      <c r="IH40" s="31"/>
      <c r="II40" s="31"/>
    </row>
    <row r="41" spans="1:243" s="29" customFormat="1" ht="75">
      <c r="A41" s="69">
        <v>23</v>
      </c>
      <c r="B41" s="82" t="s">
        <v>74</v>
      </c>
      <c r="C41" s="68"/>
      <c r="D41" s="56">
        <v>34</v>
      </c>
      <c r="E41" s="89" t="s">
        <v>87</v>
      </c>
      <c r="F41" s="70">
        <v>404.06</v>
      </c>
      <c r="G41" s="71"/>
      <c r="H41" s="71"/>
      <c r="I41" s="72" t="s">
        <v>33</v>
      </c>
      <c r="J41" s="73">
        <f t="shared" si="12"/>
        <v>1</v>
      </c>
      <c r="K41" s="74" t="s">
        <v>34</v>
      </c>
      <c r="L41" s="74" t="s">
        <v>4</v>
      </c>
      <c r="M41" s="75"/>
      <c r="N41" s="76"/>
      <c r="O41" s="76"/>
      <c r="P41" s="77"/>
      <c r="Q41" s="76"/>
      <c r="R41" s="76"/>
      <c r="S41" s="78"/>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80">
        <f t="shared" si="9"/>
        <v>0</v>
      </c>
      <c r="BB41" s="80">
        <f t="shared" si="10"/>
        <v>0</v>
      </c>
      <c r="BC41" s="81" t="str">
        <f t="shared" si="11"/>
        <v>INR Zero Only</v>
      </c>
      <c r="IA41" s="30">
        <v>23</v>
      </c>
      <c r="IB41" s="54" t="s">
        <v>74</v>
      </c>
      <c r="IC41" s="30"/>
      <c r="ID41" s="30">
        <v>34</v>
      </c>
      <c r="IE41" s="30" t="s">
        <v>87</v>
      </c>
      <c r="IF41" s="31"/>
      <c r="IG41" s="31"/>
      <c r="IH41" s="31"/>
      <c r="II41" s="31"/>
    </row>
    <row r="42" spans="1:243" s="29" customFormat="1" ht="112.5">
      <c r="A42" s="69">
        <v>24</v>
      </c>
      <c r="B42" s="82" t="s">
        <v>75</v>
      </c>
      <c r="C42" s="68"/>
      <c r="D42" s="56"/>
      <c r="E42" s="84"/>
      <c r="F42" s="70"/>
      <c r="G42" s="71"/>
      <c r="H42" s="71"/>
      <c r="I42" s="72" t="s">
        <v>33</v>
      </c>
      <c r="J42" s="73">
        <f t="shared" si="12"/>
        <v>1</v>
      </c>
      <c r="K42" s="74" t="s">
        <v>34</v>
      </c>
      <c r="L42" s="74" t="s">
        <v>4</v>
      </c>
      <c r="M42" s="57"/>
      <c r="N42" s="76"/>
      <c r="O42" s="76"/>
      <c r="P42" s="77"/>
      <c r="Q42" s="76"/>
      <c r="R42" s="76"/>
      <c r="S42" s="78"/>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80"/>
      <c r="BB42" s="80"/>
      <c r="BC42" s="81"/>
      <c r="IA42" s="30">
        <v>24</v>
      </c>
      <c r="IB42" s="54" t="s">
        <v>75</v>
      </c>
      <c r="IC42" s="30"/>
      <c r="ID42" s="30"/>
      <c r="IE42" s="30"/>
      <c r="IF42" s="31"/>
      <c r="IG42" s="31"/>
      <c r="IH42" s="31"/>
      <c r="II42" s="31"/>
    </row>
    <row r="43" spans="1:243" s="29" customFormat="1" ht="18.75">
      <c r="A43" s="69">
        <v>24.1</v>
      </c>
      <c r="B43" s="82" t="s">
        <v>49</v>
      </c>
      <c r="C43" s="68"/>
      <c r="D43" s="56">
        <v>185</v>
      </c>
      <c r="E43" s="83" t="s">
        <v>45</v>
      </c>
      <c r="F43" s="70">
        <v>2769.9</v>
      </c>
      <c r="G43" s="71"/>
      <c r="H43" s="71"/>
      <c r="I43" s="72" t="s">
        <v>33</v>
      </c>
      <c r="J43" s="73">
        <f t="shared" si="12"/>
        <v>1</v>
      </c>
      <c r="K43" s="74" t="s">
        <v>34</v>
      </c>
      <c r="L43" s="74" t="s">
        <v>4</v>
      </c>
      <c r="M43" s="75"/>
      <c r="N43" s="76"/>
      <c r="O43" s="76"/>
      <c r="P43" s="77"/>
      <c r="Q43" s="76"/>
      <c r="R43" s="76"/>
      <c r="S43" s="78"/>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80">
        <f aca="true" t="shared" si="13" ref="BA43:BA52">total_amount_ba($B$2,$D$2,D43,F43,J43,K43,M43)</f>
        <v>0</v>
      </c>
      <c r="BB43" s="80">
        <f aca="true" t="shared" si="14" ref="BB43:BB52">BA43+SUM(N43:AZ43)</f>
        <v>0</v>
      </c>
      <c r="BC43" s="81" t="str">
        <f aca="true" t="shared" si="15" ref="BC43:BC52">SpellNumber(L43,BB43)</f>
        <v>INR Zero Only</v>
      </c>
      <c r="IA43" s="30">
        <v>24.1</v>
      </c>
      <c r="IB43" s="54" t="s">
        <v>49</v>
      </c>
      <c r="IC43" s="30"/>
      <c r="ID43" s="30">
        <v>185</v>
      </c>
      <c r="IE43" s="30" t="s">
        <v>45</v>
      </c>
      <c r="IF43" s="31"/>
      <c r="IG43" s="31"/>
      <c r="IH43" s="31"/>
      <c r="II43" s="31"/>
    </row>
    <row r="44" spans="1:243" s="29" customFormat="1" ht="112.5">
      <c r="A44" s="69">
        <v>25</v>
      </c>
      <c r="B44" s="82" t="s">
        <v>76</v>
      </c>
      <c r="C44" s="68"/>
      <c r="D44" s="56">
        <v>1</v>
      </c>
      <c r="E44" s="83" t="s">
        <v>47</v>
      </c>
      <c r="F44" s="70">
        <v>404.06</v>
      </c>
      <c r="G44" s="71"/>
      <c r="H44" s="71"/>
      <c r="I44" s="72" t="s">
        <v>33</v>
      </c>
      <c r="J44" s="73">
        <f t="shared" si="12"/>
        <v>1</v>
      </c>
      <c r="K44" s="74" t="s">
        <v>34</v>
      </c>
      <c r="L44" s="74" t="s">
        <v>4</v>
      </c>
      <c r="M44" s="75"/>
      <c r="N44" s="76"/>
      <c r="O44" s="76"/>
      <c r="P44" s="77"/>
      <c r="Q44" s="76"/>
      <c r="R44" s="76"/>
      <c r="S44" s="78"/>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80">
        <f t="shared" si="13"/>
        <v>0</v>
      </c>
      <c r="BB44" s="80">
        <f t="shared" si="14"/>
        <v>0</v>
      </c>
      <c r="BC44" s="81" t="str">
        <f t="shared" si="15"/>
        <v>INR Zero Only</v>
      </c>
      <c r="IA44" s="30">
        <v>25</v>
      </c>
      <c r="IB44" s="54" t="s">
        <v>76</v>
      </c>
      <c r="IC44" s="30"/>
      <c r="ID44" s="30">
        <v>1</v>
      </c>
      <c r="IE44" s="30" t="s">
        <v>47</v>
      </c>
      <c r="IF44" s="31"/>
      <c r="IG44" s="31"/>
      <c r="IH44" s="31"/>
      <c r="II44" s="31"/>
    </row>
    <row r="45" spans="1:243" s="29" customFormat="1" ht="409.5">
      <c r="A45" s="69">
        <v>26</v>
      </c>
      <c r="B45" s="82" t="s">
        <v>77</v>
      </c>
      <c r="C45" s="68"/>
      <c r="D45" s="56">
        <v>12</v>
      </c>
      <c r="E45" s="83" t="s">
        <v>45</v>
      </c>
      <c r="F45" s="70">
        <v>404.06</v>
      </c>
      <c r="G45" s="71"/>
      <c r="H45" s="71"/>
      <c r="I45" s="72" t="s">
        <v>33</v>
      </c>
      <c r="J45" s="73">
        <f t="shared" si="12"/>
        <v>1</v>
      </c>
      <c r="K45" s="74" t="s">
        <v>34</v>
      </c>
      <c r="L45" s="74" t="s">
        <v>4</v>
      </c>
      <c r="M45" s="75"/>
      <c r="N45" s="76"/>
      <c r="O45" s="76"/>
      <c r="P45" s="77"/>
      <c r="Q45" s="76"/>
      <c r="R45" s="76"/>
      <c r="S45" s="78"/>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80">
        <f t="shared" si="13"/>
        <v>0</v>
      </c>
      <c r="BB45" s="80">
        <f t="shared" si="14"/>
        <v>0</v>
      </c>
      <c r="BC45" s="81" t="str">
        <f t="shared" si="15"/>
        <v>INR Zero Only</v>
      </c>
      <c r="IA45" s="30">
        <v>26</v>
      </c>
      <c r="IB45" s="54" t="s">
        <v>77</v>
      </c>
      <c r="IC45" s="30"/>
      <c r="ID45" s="30">
        <v>12</v>
      </c>
      <c r="IE45" s="30" t="s">
        <v>45</v>
      </c>
      <c r="IF45" s="31"/>
      <c r="IG45" s="31"/>
      <c r="IH45" s="31"/>
      <c r="II45" s="31"/>
    </row>
    <row r="46" spans="1:243" s="29" customFormat="1" ht="356.25">
      <c r="A46" s="69">
        <v>27</v>
      </c>
      <c r="B46" s="82" t="s">
        <v>78</v>
      </c>
      <c r="C46" s="68"/>
      <c r="D46" s="56">
        <v>2.9</v>
      </c>
      <c r="E46" s="83" t="s">
        <v>87</v>
      </c>
      <c r="F46" s="70">
        <v>404.06</v>
      </c>
      <c r="G46" s="71"/>
      <c r="H46" s="71"/>
      <c r="I46" s="72" t="s">
        <v>33</v>
      </c>
      <c r="J46" s="73">
        <f aca="true" t="shared" si="16" ref="J46:J52">IF(I46="Less(-)",-1,1)</f>
        <v>1</v>
      </c>
      <c r="K46" s="74" t="s">
        <v>34</v>
      </c>
      <c r="L46" s="74" t="s">
        <v>4</v>
      </c>
      <c r="M46" s="75"/>
      <c r="N46" s="76"/>
      <c r="O46" s="76"/>
      <c r="P46" s="77"/>
      <c r="Q46" s="76"/>
      <c r="R46" s="76"/>
      <c r="S46" s="78"/>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80">
        <f t="shared" si="13"/>
        <v>0</v>
      </c>
      <c r="BB46" s="80">
        <f t="shared" si="14"/>
        <v>0</v>
      </c>
      <c r="BC46" s="81" t="str">
        <f t="shared" si="15"/>
        <v>INR Zero Only</v>
      </c>
      <c r="IA46" s="30">
        <v>27</v>
      </c>
      <c r="IB46" s="54" t="s">
        <v>78</v>
      </c>
      <c r="IC46" s="30"/>
      <c r="ID46" s="30">
        <v>2.9</v>
      </c>
      <c r="IE46" s="30" t="s">
        <v>87</v>
      </c>
      <c r="IF46" s="31"/>
      <c r="IG46" s="31"/>
      <c r="IH46" s="31"/>
      <c r="II46" s="31"/>
    </row>
    <row r="47" spans="1:243" s="29" customFormat="1" ht="262.5">
      <c r="A47" s="69">
        <v>28</v>
      </c>
      <c r="B47" s="82" t="s">
        <v>79</v>
      </c>
      <c r="C47" s="68"/>
      <c r="D47" s="56">
        <v>1.75</v>
      </c>
      <c r="E47" s="83" t="s">
        <v>45</v>
      </c>
      <c r="F47" s="70">
        <v>404.06</v>
      </c>
      <c r="G47" s="71"/>
      <c r="H47" s="71"/>
      <c r="I47" s="72" t="s">
        <v>33</v>
      </c>
      <c r="J47" s="73">
        <f t="shared" si="16"/>
        <v>1</v>
      </c>
      <c r="K47" s="74" t="s">
        <v>34</v>
      </c>
      <c r="L47" s="74" t="s">
        <v>4</v>
      </c>
      <c r="M47" s="75"/>
      <c r="N47" s="76"/>
      <c r="O47" s="76"/>
      <c r="P47" s="77"/>
      <c r="Q47" s="76"/>
      <c r="R47" s="76"/>
      <c r="S47" s="78"/>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80">
        <f t="shared" si="13"/>
        <v>0</v>
      </c>
      <c r="BB47" s="80">
        <f t="shared" si="14"/>
        <v>0</v>
      </c>
      <c r="BC47" s="81" t="str">
        <f t="shared" si="15"/>
        <v>INR Zero Only</v>
      </c>
      <c r="IA47" s="30">
        <v>28</v>
      </c>
      <c r="IB47" s="54" t="s">
        <v>79</v>
      </c>
      <c r="IC47" s="30"/>
      <c r="ID47" s="30">
        <v>1.75</v>
      </c>
      <c r="IE47" s="30" t="s">
        <v>45</v>
      </c>
      <c r="IF47" s="31"/>
      <c r="IG47" s="31"/>
      <c r="IH47" s="31"/>
      <c r="II47" s="31"/>
    </row>
    <row r="48" spans="1:243" s="29" customFormat="1" ht="225">
      <c r="A48" s="69">
        <v>29</v>
      </c>
      <c r="B48" s="82" t="s">
        <v>80</v>
      </c>
      <c r="C48" s="68"/>
      <c r="D48" s="56">
        <v>1</v>
      </c>
      <c r="E48" s="83" t="s">
        <v>45</v>
      </c>
      <c r="F48" s="70">
        <v>404.06</v>
      </c>
      <c r="G48" s="71"/>
      <c r="H48" s="71"/>
      <c r="I48" s="72" t="s">
        <v>33</v>
      </c>
      <c r="J48" s="73">
        <f t="shared" si="16"/>
        <v>1</v>
      </c>
      <c r="K48" s="74" t="s">
        <v>34</v>
      </c>
      <c r="L48" s="74" t="s">
        <v>4</v>
      </c>
      <c r="M48" s="75"/>
      <c r="N48" s="76"/>
      <c r="O48" s="76"/>
      <c r="P48" s="77"/>
      <c r="Q48" s="76"/>
      <c r="R48" s="76"/>
      <c r="S48" s="78"/>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80">
        <f t="shared" si="13"/>
        <v>0</v>
      </c>
      <c r="BB48" s="80">
        <f t="shared" si="14"/>
        <v>0</v>
      </c>
      <c r="BC48" s="81" t="str">
        <f t="shared" si="15"/>
        <v>INR Zero Only</v>
      </c>
      <c r="IA48" s="30">
        <v>29</v>
      </c>
      <c r="IB48" s="54" t="s">
        <v>80</v>
      </c>
      <c r="IC48" s="30"/>
      <c r="ID48" s="30">
        <v>1</v>
      </c>
      <c r="IE48" s="30" t="s">
        <v>45</v>
      </c>
      <c r="IF48" s="31"/>
      <c r="IG48" s="31"/>
      <c r="IH48" s="31"/>
      <c r="II48" s="31"/>
    </row>
    <row r="49" spans="1:243" s="29" customFormat="1" ht="362.25">
      <c r="A49" s="69">
        <v>30</v>
      </c>
      <c r="B49" s="94" t="s">
        <v>81</v>
      </c>
      <c r="C49" s="68"/>
      <c r="D49" s="56">
        <v>1.5</v>
      </c>
      <c r="E49" s="83" t="s">
        <v>45</v>
      </c>
      <c r="F49" s="70">
        <v>404.06</v>
      </c>
      <c r="G49" s="71"/>
      <c r="H49" s="71"/>
      <c r="I49" s="72" t="s">
        <v>33</v>
      </c>
      <c r="J49" s="73">
        <f t="shared" si="16"/>
        <v>1</v>
      </c>
      <c r="K49" s="74" t="s">
        <v>34</v>
      </c>
      <c r="L49" s="74" t="s">
        <v>4</v>
      </c>
      <c r="M49" s="75"/>
      <c r="N49" s="76"/>
      <c r="O49" s="76"/>
      <c r="P49" s="77"/>
      <c r="Q49" s="76"/>
      <c r="R49" s="76"/>
      <c r="S49" s="78"/>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80">
        <f t="shared" si="13"/>
        <v>0</v>
      </c>
      <c r="BB49" s="80">
        <f t="shared" si="14"/>
        <v>0</v>
      </c>
      <c r="BC49" s="81" t="str">
        <f t="shared" si="15"/>
        <v>INR Zero Only</v>
      </c>
      <c r="IA49" s="30">
        <v>30</v>
      </c>
      <c r="IB49" s="54" t="s">
        <v>81</v>
      </c>
      <c r="IC49" s="30"/>
      <c r="ID49" s="30">
        <v>1.5</v>
      </c>
      <c r="IE49" s="30" t="s">
        <v>45</v>
      </c>
      <c r="IF49" s="31"/>
      <c r="IG49" s="31"/>
      <c r="IH49" s="31"/>
      <c r="II49" s="31"/>
    </row>
    <row r="50" spans="1:243" s="29" customFormat="1" ht="243.75">
      <c r="A50" s="69">
        <v>31</v>
      </c>
      <c r="B50" s="82" t="s">
        <v>82</v>
      </c>
      <c r="C50" s="68"/>
      <c r="D50" s="56">
        <v>0.8</v>
      </c>
      <c r="E50" s="83" t="s">
        <v>45</v>
      </c>
      <c r="F50" s="70">
        <v>404.06</v>
      </c>
      <c r="G50" s="71"/>
      <c r="H50" s="71"/>
      <c r="I50" s="72" t="s">
        <v>33</v>
      </c>
      <c r="J50" s="73">
        <f t="shared" si="16"/>
        <v>1</v>
      </c>
      <c r="K50" s="74" t="s">
        <v>34</v>
      </c>
      <c r="L50" s="74" t="s">
        <v>4</v>
      </c>
      <c r="M50" s="75"/>
      <c r="N50" s="76"/>
      <c r="O50" s="76"/>
      <c r="P50" s="77"/>
      <c r="Q50" s="76"/>
      <c r="R50" s="76"/>
      <c r="S50" s="78"/>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80">
        <f t="shared" si="13"/>
        <v>0</v>
      </c>
      <c r="BB50" s="80">
        <f t="shared" si="14"/>
        <v>0</v>
      </c>
      <c r="BC50" s="81" t="str">
        <f t="shared" si="15"/>
        <v>INR Zero Only</v>
      </c>
      <c r="IA50" s="30">
        <v>31</v>
      </c>
      <c r="IB50" s="54" t="s">
        <v>82</v>
      </c>
      <c r="IC50" s="30"/>
      <c r="ID50" s="30">
        <v>0.8</v>
      </c>
      <c r="IE50" s="30" t="s">
        <v>45</v>
      </c>
      <c r="IF50" s="31"/>
      <c r="IG50" s="31"/>
      <c r="IH50" s="31"/>
      <c r="II50" s="31"/>
    </row>
    <row r="51" spans="1:243" s="29" customFormat="1" ht="262.5">
      <c r="A51" s="69">
        <v>32</v>
      </c>
      <c r="B51" s="82" t="s">
        <v>83</v>
      </c>
      <c r="C51" s="68"/>
      <c r="D51" s="56">
        <v>1</v>
      </c>
      <c r="E51" s="83" t="s">
        <v>47</v>
      </c>
      <c r="F51" s="70">
        <v>404.06</v>
      </c>
      <c r="G51" s="71"/>
      <c r="H51" s="71"/>
      <c r="I51" s="72" t="s">
        <v>33</v>
      </c>
      <c r="J51" s="73">
        <f t="shared" si="16"/>
        <v>1</v>
      </c>
      <c r="K51" s="74" t="s">
        <v>34</v>
      </c>
      <c r="L51" s="74" t="s">
        <v>4</v>
      </c>
      <c r="M51" s="75"/>
      <c r="N51" s="76"/>
      <c r="O51" s="76"/>
      <c r="P51" s="77"/>
      <c r="Q51" s="76"/>
      <c r="R51" s="76"/>
      <c r="S51" s="78"/>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80">
        <f t="shared" si="13"/>
        <v>0</v>
      </c>
      <c r="BB51" s="80">
        <f t="shared" si="14"/>
        <v>0</v>
      </c>
      <c r="BC51" s="81" t="str">
        <f t="shared" si="15"/>
        <v>INR Zero Only</v>
      </c>
      <c r="IA51" s="30">
        <v>32</v>
      </c>
      <c r="IB51" s="54" t="s">
        <v>83</v>
      </c>
      <c r="IC51" s="30"/>
      <c r="ID51" s="30">
        <v>1</v>
      </c>
      <c r="IE51" s="30" t="s">
        <v>47</v>
      </c>
      <c r="IF51" s="31"/>
      <c r="IG51" s="31"/>
      <c r="IH51" s="31"/>
      <c r="II51" s="31"/>
    </row>
    <row r="52" spans="1:243" s="29" customFormat="1" ht="262.5">
      <c r="A52" s="69">
        <v>33</v>
      </c>
      <c r="B52" s="82" t="s">
        <v>84</v>
      </c>
      <c r="C52" s="68"/>
      <c r="D52" s="56">
        <v>1</v>
      </c>
      <c r="E52" s="83" t="s">
        <v>47</v>
      </c>
      <c r="F52" s="70">
        <v>404.06</v>
      </c>
      <c r="G52" s="71"/>
      <c r="H52" s="71"/>
      <c r="I52" s="72" t="s">
        <v>33</v>
      </c>
      <c r="J52" s="73">
        <f t="shared" si="16"/>
        <v>1</v>
      </c>
      <c r="K52" s="74" t="s">
        <v>34</v>
      </c>
      <c r="L52" s="74" t="s">
        <v>4</v>
      </c>
      <c r="M52" s="75"/>
      <c r="N52" s="76"/>
      <c r="O52" s="76"/>
      <c r="P52" s="77"/>
      <c r="Q52" s="76"/>
      <c r="R52" s="76"/>
      <c r="S52" s="78"/>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80">
        <f t="shared" si="13"/>
        <v>0</v>
      </c>
      <c r="BB52" s="80">
        <f t="shared" si="14"/>
        <v>0</v>
      </c>
      <c r="BC52" s="81" t="str">
        <f t="shared" si="15"/>
        <v>INR Zero Only</v>
      </c>
      <c r="IA52" s="30">
        <v>33</v>
      </c>
      <c r="IB52" s="54" t="s">
        <v>84</v>
      </c>
      <c r="IC52" s="30"/>
      <c r="ID52" s="30">
        <v>1</v>
      </c>
      <c r="IE52" s="30" t="s">
        <v>47</v>
      </c>
      <c r="IF52" s="31"/>
      <c r="IG52" s="31"/>
      <c r="IH52" s="31"/>
      <c r="II52" s="31"/>
    </row>
    <row r="53" spans="1:243" s="29" customFormat="1" ht="33" customHeight="1">
      <c r="A53" s="62" t="s">
        <v>35</v>
      </c>
      <c r="B53" s="61"/>
      <c r="C53" s="34"/>
      <c r="D53" s="65"/>
      <c r="E53" s="35"/>
      <c r="F53" s="35"/>
      <c r="G53" s="35"/>
      <c r="H53" s="36"/>
      <c r="I53" s="36"/>
      <c r="J53" s="36"/>
      <c r="K53" s="36"/>
      <c r="L53" s="37"/>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60">
        <f>SUM(BA13:BA52)</f>
        <v>0</v>
      </c>
      <c r="BB53" s="60" t="e">
        <f>SUM(#REF!)</f>
        <v>#REF!</v>
      </c>
      <c r="BC53" s="59" t="str">
        <f>SpellNumber($E$2,BA53)</f>
        <v>INR Zero Only</v>
      </c>
      <c r="IA53" s="30"/>
      <c r="IB53" s="30"/>
      <c r="IC53" s="30"/>
      <c r="ID53" s="30"/>
      <c r="IE53" s="30"/>
      <c r="IF53" s="31"/>
      <c r="IG53" s="31"/>
      <c r="IH53" s="31"/>
      <c r="II53" s="31"/>
    </row>
    <row r="54" spans="1:243" s="47" customFormat="1" ht="39" customHeight="1" hidden="1">
      <c r="A54" s="39" t="s">
        <v>36</v>
      </c>
      <c r="B54" s="40"/>
      <c r="C54" s="41"/>
      <c r="D54" s="66"/>
      <c r="E54" s="52" t="s">
        <v>37</v>
      </c>
      <c r="F54" s="53"/>
      <c r="G54" s="42"/>
      <c r="H54" s="43"/>
      <c r="I54" s="43"/>
      <c r="J54" s="43"/>
      <c r="K54" s="44"/>
      <c r="L54" s="45"/>
      <c r="M54" s="46"/>
      <c r="O54" s="29"/>
      <c r="P54" s="29"/>
      <c r="Q54" s="29"/>
      <c r="R54" s="29"/>
      <c r="S54" s="29"/>
      <c r="BA54" s="48">
        <f>IF(ISBLANK(F54),0,IF(E54="Excess (+)",ROUND(BA53+(BA53*F54),2),IF(E54="Less (-)",ROUND(BA53+(BA53*F54*(-1)),2),0)))</f>
        <v>0</v>
      </c>
      <c r="BB54" s="49">
        <f>ROUND(BA54,0)</f>
        <v>0</v>
      </c>
      <c r="BC54" s="28" t="str">
        <f>SpellNumber(L54,BB54)</f>
        <v> Zero Only</v>
      </c>
      <c r="IA54" s="50"/>
      <c r="IB54" s="50"/>
      <c r="IC54" s="50"/>
      <c r="ID54" s="50"/>
      <c r="IE54" s="50"/>
      <c r="IF54" s="51"/>
      <c r="IG54" s="51"/>
      <c r="IH54" s="51"/>
      <c r="II54" s="51"/>
    </row>
    <row r="55" spans="1:243" s="47" customFormat="1" ht="51" customHeight="1">
      <c r="A55" s="62" t="s">
        <v>38</v>
      </c>
      <c r="B55" s="33"/>
      <c r="C55" s="97" t="str">
        <f>SpellNumber($E$2,BA53)</f>
        <v>INR Zero Only</v>
      </c>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IA55" s="50"/>
      <c r="IB55" s="50"/>
      <c r="IC55" s="50"/>
      <c r="ID55" s="50"/>
      <c r="IE55" s="50"/>
      <c r="IF55" s="51"/>
      <c r="IG55" s="51"/>
      <c r="IH55" s="51"/>
      <c r="II55" s="51"/>
    </row>
  </sheetData>
  <sheetProtection password="F5B2" sheet="1"/>
  <mergeCells count="8">
    <mergeCell ref="A9:BC9"/>
    <mergeCell ref="C55:BC55"/>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54">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4">
      <formula1>0</formula1>
      <formula2>99.9</formula2>
    </dataValidation>
    <dataValidation type="list" allowBlank="1" showInputMessage="1" showErrorMessage="1" sqref="L48 L49 L50 L13 L14 L15 L16 L17 L18 L19 L20 L21 L22 L23 L24 L25 L26 L27 L28 L29 L30 L31 L32 L33 L34 L35 L36 L37 L38 L39 L40 L41 L42 L43 L44 L45 L46 L47 L52 L51">
      <formula1>"INR"</formula1>
    </dataValidation>
    <dataValidation type="decimal" allowBlank="1" showErrorMessage="1" errorTitle="Invalid Entry" error="Only Numeric Values are allowed. " sqref="A13:A52">
      <formula1>0</formula1>
      <formula2>999999999999999</formula2>
    </dataValidation>
    <dataValidation type="list" allowBlank="1" showErrorMessage="1" sqref="K13:K52">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52">
      <formula1>0</formula1>
      <formula2>999999999999999</formula2>
    </dataValidation>
    <dataValidation allowBlank="1" showInputMessage="1" showErrorMessage="1" promptTitle="Units" prompt="Please enter Units in text" sqref="E13:E52"/>
    <dataValidation type="decimal" allowBlank="1" showInputMessage="1" showErrorMessage="1" promptTitle="Rate Entry" prompt="Please enter the Basic Price in Rupees for this item. " errorTitle="Invaid Entry" error="Only Numeric Values are allowed. " sqref="G13:H52">
      <formula1>0</formula1>
      <formula2>999999999999999</formula2>
    </dataValidation>
    <dataValidation allowBlank="1" showInputMessage="1" showErrorMessage="1" promptTitle="Itemcode/Make" prompt="Please enter text" sqref="C13:C52">
      <formula1>0</formula1>
      <formula2>0</formula2>
    </dataValidation>
    <dataValidation type="decimal" allowBlank="1" showInputMessage="1" showErrorMessage="1" promptTitle="Quantity" prompt="Please enter the Quantity for this item. " errorTitle="Invalid Entry" error="Only Numeric Values are allowed. " sqref="D13:D52 F13:F5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2">
      <formula1>0</formula1>
      <formula2>999999999999999</formula2>
    </dataValidation>
    <dataValidation type="list" showErrorMessage="1" sqref="I13:I52">
      <formula1>"Excess(+),Less(-)"</formula1>
      <formula2>0</formula2>
    </dataValidation>
    <dataValidation allowBlank="1" showInputMessage="1" showErrorMessage="1" promptTitle="Addition / Deduction" prompt="Please Choose the correct One" sqref="J13:J52">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2" t="s">
        <v>39</v>
      </c>
      <c r="F6" s="102"/>
      <c r="G6" s="102"/>
      <c r="H6" s="102"/>
      <c r="I6" s="102"/>
      <c r="J6" s="102"/>
      <c r="K6" s="102"/>
    </row>
    <row r="7" spans="5:11" ht="15">
      <c r="E7" s="103"/>
      <c r="F7" s="103"/>
      <c r="G7" s="103"/>
      <c r="H7" s="103"/>
      <c r="I7" s="103"/>
      <c r="J7" s="103"/>
      <c r="K7" s="103"/>
    </row>
    <row r="8" spans="5:11" ht="15">
      <c r="E8" s="103"/>
      <c r="F8" s="103"/>
      <c r="G8" s="103"/>
      <c r="H8" s="103"/>
      <c r="I8" s="103"/>
      <c r="J8" s="103"/>
      <c r="K8" s="103"/>
    </row>
    <row r="9" spans="5:11" ht="15">
      <c r="E9" s="103"/>
      <c r="F9" s="103"/>
      <c r="G9" s="103"/>
      <c r="H9" s="103"/>
      <c r="I9" s="103"/>
      <c r="J9" s="103"/>
      <c r="K9" s="103"/>
    </row>
    <row r="10" spans="5:11" ht="15">
      <c r="E10" s="103"/>
      <c r="F10" s="103"/>
      <c r="G10" s="103"/>
      <c r="H10" s="103"/>
      <c r="I10" s="103"/>
      <c r="J10" s="103"/>
      <c r="K10" s="103"/>
    </row>
    <row r="11" spans="5:11" ht="15">
      <c r="E11" s="103"/>
      <c r="F11" s="103"/>
      <c r="G11" s="103"/>
      <c r="H11" s="103"/>
      <c r="I11" s="103"/>
      <c r="J11" s="103"/>
      <c r="K11" s="103"/>
    </row>
    <row r="12" spans="5:11" ht="15">
      <c r="E12" s="103"/>
      <c r="F12" s="103"/>
      <c r="G12" s="103"/>
      <c r="H12" s="103"/>
      <c r="I12" s="103"/>
      <c r="J12" s="103"/>
      <c r="K12" s="103"/>
    </row>
    <row r="13" spans="5:11" ht="15">
      <c r="E13" s="103"/>
      <c r="F13" s="103"/>
      <c r="G13" s="103"/>
      <c r="H13" s="103"/>
      <c r="I13" s="103"/>
      <c r="J13" s="103"/>
      <c r="K13" s="103"/>
    </row>
    <row r="14" spans="5:11" ht="15">
      <c r="E14" s="103"/>
      <c r="F14" s="103"/>
      <c r="G14" s="103"/>
      <c r="H14" s="103"/>
      <c r="I14" s="103"/>
      <c r="J14" s="103"/>
      <c r="K14" s="10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2022-08-02T12:14:43Z</cp:lastPrinted>
  <dcterms:created xsi:type="dcterms:W3CDTF">2009-01-30T06:42:42Z</dcterms:created>
  <dcterms:modified xsi:type="dcterms:W3CDTF">2024-05-20T08:02:41Z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