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<sst xmlns="http://schemas.openxmlformats.org/spreadsheetml/2006/main" count="400" uniqueCount="100">
  <si>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</si>
  <si>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</si>
  <si>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</si>
  <si>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</si>
  <si>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</si>
  <si>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</si>
  <si>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</si>
  <si>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</si>
  <si>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</si>
  <si>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</si>
  <si>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</si>
  <si>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</si>
  <si>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</si>
  <si>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</si>
  <si>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</si>
  <si>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</si>
  <si>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</si>
  <si>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</si>
  <si>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</si>
  <si>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</si>
  <si>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</si>
  <si>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</si>
  <si>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</si>
  <si>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</si>
  <si>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</si>
  <si>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</si>
  <si>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</si>
  <si>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</si>
  <si>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</si>
  <si>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</si>
  <si>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</si>
  <si>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</si>
  <si>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</si>
  <si>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</si>
  <si>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</si>
  <si>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</si>
  <si>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</si>
  <si>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</si>
  <si>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</si>
  <si>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</si>
  <si>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</si>
  <si>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</si>
  <si>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</si>
  <si>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</si>
  <si>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</si>
  <si>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</si>
  <si>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Kg</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</si>
  <si>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</si>
  <si>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Name of Work: Minor civil works for construction of toilets and washing area near 400KLD STP at IISER campus, Vithura</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</si>
  <si>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t>
  </si>
  <si>
    <t>Providing and laying in position cement concrete of specified grade excluding the cost of centering and shuttering - All work up to plinth 1:5:10 (1 cement : 5 coarse sand (zone-III) derived from natural sources : 10 graded stone aggregate 40 mm nominal size derived from natural sources)</t>
  </si>
  <si>
    <t>Providing and laying in position cement concrete of specified grade excluding the cost of centering and shuttering - All work up to plinth 1:3:6 (1 cement : 5 coarse sand (zone-III) derived from natural sources : 10 graded stone aggregate 20 mm nominal size derived from natural sources) for Plinth Protection.</t>
  </si>
  <si>
    <t>Centering and shuttering including strutting, propping etc. and removal of form for</t>
  </si>
  <si>
    <t>Foundations, footings, bases of columns, etc. for mass concrete</t>
  </si>
  <si>
    <t>Lintels, beams, plinth beams, girders, bressumers and cantilevers</t>
  </si>
  <si>
    <t>Steel reinforcement for R.C.C. work including straightening, cutting, bending, placing in position and binding all complete Thermo-Mechanically Treated bars of grade Fe-500D or more for all levels</t>
  </si>
  <si>
    <t>Providing and laying in position specified grade of reinforced cement concrete, excluding the cost of centering, shuttering, finishing and reinforcement - All work up to plinth level : 1:1.5:3 (1 cement : 1.5 coarse sand (zone-III) derived from natural sources : 3 graded stone aggregate 20 mm nominal size derived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</si>
  <si>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 1:1.5:3 (1 cement : 1.5 coarse sand(zone-III) derived from natu ral sources : 3 graded stone aggregate 20 mm nominal size derived from natural sources)</t>
  </si>
  <si>
    <t>Providing and fixing up to floor five level precast cement concrete hollow block, including hoisting and setting in position with cement mortar 1:3 (1 cement : 3 coarse sand), cost of required centering, shuttering complete. 15cm Thick wall</t>
  </si>
  <si>
    <t>For fixed portion: Powder coated aluminium (minimum thickness of powder coating 50 micron)</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</si>
  <si>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</si>
  <si>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</si>
  <si>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Filling the gap in between aluminium frame &amp; adjacent RCC/ Brick/ Stone work by providing weather silicon sealant over backer rod of approved quality as per architectural drawings and direction of Engineer-in-charge complete. Upto 5mm depth and 5 mm width</t>
  </si>
  <si>
    <t>CEMENT PLASTER (IN FINE SAND)</t>
  </si>
  <si>
    <t>12 mm cement plaster of mix : 1:4 (1 cement: 4 fine sand)</t>
  </si>
  <si>
    <t>18 mm cement plaster in two coats under layer 12 mm thick cement plaster 1:5 (1 cement : 5 coarse sand) and a top layer 6 mm thick cement plaster 1:3 (1 cement : 3 coarse sand) finished rough with sponge.</t>
  </si>
  <si>
    <t>Finishing walls with Acrylic Smooth exterior paint of required shade : New work (Two or more coat applied @ 1.67 ltr/10 sqm over and including priming coat of exterior primer applied @ 2.20 kg/10 sqm)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</si>
  <si>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(Tiles to be supplied by the department free of cost)</t>
  </si>
  <si>
    <t>Providing and fixing Ist quality ceramic glazed  floor tiles of size 300x300 mm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(Tiles will be supplied by the Department free of cost)</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</si>
  <si>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t>
  </si>
  <si>
    <t xml:space="preserve"> Providing and fixing wash basin with C.I. brackets, 15 mm C.P. brass  pillar taps, 32 mm C.P. brass waste of standard pattern, including  painting of fittings and brackets, cutting and making good the walls  wherever require: White Vitreous China Wash basin size 630x450 mm  with a single 15 mm C.P. brass pillar tap</t>
  </si>
  <si>
    <t>Providing and fixing P.V.C. waste pipe for sink or wash basin including P.V.C. waste fittings complete. Flexible pipe 32mm dia</t>
  </si>
  <si>
    <t>Internal Work. 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</si>
  <si>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15 mm nominal dia Pipes</t>
  </si>
  <si>
    <t>External work. 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t>
  </si>
  <si>
    <t>20 mm nominal dia Pipes</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</si>
  <si>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 With common burnt clay F.P.S.(non modular) bricks of class designation 7.5</t>
  </si>
  <si>
    <t>Providing and fixing C.P. brass long body bib cock of approved quality conforming to IS standards and weighing not less than 690 gms. 15 mm nominal bore</t>
  </si>
  <si>
    <t>Providing and fixing C.P. brass stop cock (concealed) of standard design and of approved make conforming to IS:8931. 15 mm nominal bore</t>
  </si>
  <si>
    <t>Providing and fixing C.P. brass angle valve for basin mixer and geyser points of approved quality conforming to IS:8931. 15mm nominal bore</t>
  </si>
  <si>
    <t>Providing and fixing C.P. brass shower rose with 15 or 20 mm inlet : 150mm Diameter with shower arm.</t>
  </si>
  <si>
    <t xml:space="preserve">Constructing brick masonry chamber for underground C.I. inspection chamber and bends with bricks in cement mortar 1:4 (1 cement : 4 coarse sand) C.I. cover with frame (light duty) 455x610 mm internal dimensions, total weight of cover with frame to be not less than 38 kg (weight of cover 23 kg and weight of frame 15 kg), R.C.C. top slab with 1:1.5:3 mix (1 cement : 1.5 fine sand : 3 graded stone aggregate 20 mm nominal size), foundation concrete 1:5:10 (1 cement : 5 fine sand : 10 graded stone aggregate 40 mm nominal size), inside plastering 12 mm thick with cement mortar 1:3 (1 cement on walls and bed concrete etc. complete as per standard design: </t>
  </si>
  <si>
    <t>Inside dimensions 455x610 mm and 45 cm deep for single pipe line : With common burnt clay F.P.S. (non modular) bricks of class designation 7.5</t>
  </si>
  <si>
    <t>Filling available excavated earth (excluding rock) in trenches, plinth, sides of foundations etc. in layers not exceeding 20cm in depth, consolidating each deposited layer by ramming and watering, lead up to 50 m and lift upto 1.5 m.</t>
  </si>
  <si>
    <t xml:space="preserve"> Providing and fixing UPVC floor trap with 75mm dia outlet "Supreme" or other equivalent approved make, including connection with PVC soil / waste pipe, necessary 150mm thick CC 1:2:4 for embedding the trap including providing and fixing 100mm hinged CP brass grating on top of the trap etc. complete all as specified and directed. With common burnt clay F.P.S. (non modular)  bricks of class designation 7.5</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</si>
  <si>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 100x100 mm size P type With common burnt clay F.P.S. (non modular)  bricks of class designation 7.5</t>
  </si>
  <si>
    <t xml:space="preserve">Providing, laying and jointing unplasticized PVC pipes and specials of working pressure as mentioned below conforming to IS:4985 including cost of necessary jointing materials, labour for excavation of trenches, testing, refilling etc. complete all as per specifications.    </t>
  </si>
  <si>
    <t>6 Kg/Sq.cm and 110mm OD</t>
  </si>
  <si>
    <t xml:space="preserve">  6 Kg/Sq.cm and 75mm OD</t>
  </si>
  <si>
    <t xml:space="preserve">  6 Kg/Sq.cm and 50mm OD</t>
  </si>
  <si>
    <t>Steel work in built up tubular (round, square or rectangular hollow tubes etc.) trusses etc., including cutting, hoisting, fixing in position and applying a priming coat of approved zinchromate primer and two coats of synthetic enamel, including welding and bolted with special shaped washers etc. complete. Hot finished seamless type tubes</t>
  </si>
  <si>
    <t>Providing and fixing precoated galvanised iron profile sheets / trafford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</si>
  <si>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  Ridges plain (500 - 600mm)</t>
  </si>
  <si>
    <t>Random rubble masonry with hard stone in foundation and plinth including  levelling up with cement concrete 1:6:12 (1 cement : 6 coarse sand : 12  graded stone aggregate 20 mm nominal size) upto plinth level with : Cement mortar 1:6 (1 cement : 6 coarse sand)</t>
  </si>
  <si>
    <t>cum</t>
  </si>
  <si>
    <t>sqm</t>
  </si>
  <si>
    <t>metre</t>
  </si>
  <si>
    <t>each</t>
  </si>
  <si>
    <t>m</t>
  </si>
  <si>
    <t>kg</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</si>
</sst>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61"/>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50">
      <c r="A13" s="69">
        <v>1</v>
      </c>
      <c r="B13" s="82" t="s">
        <v>49</v>
      </c>
      <c r="C13" s="68"/>
      <c r="D13" s="56">
        <v>3</v>
      </c>
      <c r="E13" s="57" t="s">
        <v>94</v>
      </c>
      <c r="F13" s="70">
        <v>2769.9</v>
      </c>
      <c r="G13" s="71"/>
      <c r="H13" s="71"/>
      <c r="I13" s="72" t="s">
        <v>33</v>
      </c>
      <c r="J13" s="73">
        <f aca="true" t="shared" si="0" ref="J13:J21">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49</v>
      </c>
      <c r="IC13" s="30"/>
      <c r="ID13" s="30">
        <v>3</v>
      </c>
      <c r="IE13" s="30" t="s">
        <v>94</v>
      </c>
      <c r="IF13" s="31"/>
      <c r="IG13" s="31"/>
      <c r="IH13" s="31"/>
      <c r="II13" s="31"/>
    </row>
    <row r="14" spans="1:243" s="29" customFormat="1" ht="112.5">
      <c r="A14" s="69">
        <v>2</v>
      </c>
      <c r="B14" s="82" t="s">
        <v>50</v>
      </c>
      <c r="C14" s="68"/>
      <c r="D14" s="56">
        <v>0.75</v>
      </c>
      <c r="E14" s="57" t="s">
        <v>94</v>
      </c>
      <c r="F14" s="70">
        <v>2769.9</v>
      </c>
      <c r="G14" s="71"/>
      <c r="H14" s="71"/>
      <c r="I14" s="72" t="s">
        <v>33</v>
      </c>
      <c r="J14" s="73">
        <f t="shared" si="0"/>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v>
      </c>
      <c r="IB14" s="54" t="s">
        <v>50</v>
      </c>
      <c r="IC14" s="30"/>
      <c r="ID14" s="30">
        <v>0.75</v>
      </c>
      <c r="IE14" s="30" t="s">
        <v>94</v>
      </c>
      <c r="IF14" s="31"/>
      <c r="IG14" s="31"/>
      <c r="IH14" s="31"/>
      <c r="II14" s="31"/>
    </row>
    <row r="15" spans="1:243" s="29" customFormat="1" ht="131.25">
      <c r="A15" s="69">
        <v>3</v>
      </c>
      <c r="B15" s="82" t="s">
        <v>51</v>
      </c>
      <c r="C15" s="68"/>
      <c r="D15" s="56">
        <v>3</v>
      </c>
      <c r="E15" s="57" t="s">
        <v>94</v>
      </c>
      <c r="F15" s="70">
        <v>2769.9</v>
      </c>
      <c r="G15" s="71"/>
      <c r="H15" s="71"/>
      <c r="I15" s="72" t="s">
        <v>33</v>
      </c>
      <c r="J15" s="73">
        <f t="shared" si="0"/>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3</v>
      </c>
      <c r="IB15" s="54" t="s">
        <v>51</v>
      </c>
      <c r="IC15" s="30"/>
      <c r="ID15" s="30">
        <v>3</v>
      </c>
      <c r="IE15" s="30" t="s">
        <v>94</v>
      </c>
      <c r="IF15" s="31"/>
      <c r="IG15" s="31"/>
      <c r="IH15" s="31"/>
      <c r="II15" s="31"/>
    </row>
    <row r="16" spans="1:243" s="29" customFormat="1" ht="37.5">
      <c r="A16" s="69">
        <v>4</v>
      </c>
      <c r="B16" s="82" t="s">
        <v>52</v>
      </c>
      <c r="C16" s="68"/>
      <c r="D16" s="56"/>
      <c r="E16" s="57"/>
      <c r="F16" s="70"/>
      <c r="G16" s="71"/>
      <c r="H16" s="71"/>
      <c r="I16" s="72" t="s">
        <v>33</v>
      </c>
      <c r="J16" s="73">
        <f t="shared" si="0"/>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4</v>
      </c>
      <c r="IB16" s="54" t="s">
        <v>52</v>
      </c>
      <c r="IC16" s="30"/>
      <c r="ID16" s="30"/>
      <c r="IE16" s="30"/>
      <c r="IF16" s="31"/>
      <c r="IG16" s="31"/>
      <c r="IH16" s="31"/>
      <c r="II16" s="31"/>
    </row>
    <row r="17" spans="1:243" s="29" customFormat="1" ht="37.5">
      <c r="A17" s="69">
        <v>4.1</v>
      </c>
      <c r="B17" s="82" t="s">
        <v>53</v>
      </c>
      <c r="C17" s="68"/>
      <c r="D17" s="56">
        <v>5</v>
      </c>
      <c r="E17" s="57" t="s">
        <v>95</v>
      </c>
      <c r="F17" s="70">
        <v>2769.9</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4.1</v>
      </c>
      <c r="IB17" s="54" t="s">
        <v>53</v>
      </c>
      <c r="IC17" s="30"/>
      <c r="ID17" s="30">
        <v>5</v>
      </c>
      <c r="IE17" s="30" t="s">
        <v>95</v>
      </c>
      <c r="IF17" s="31"/>
      <c r="IG17" s="31"/>
      <c r="IH17" s="31"/>
      <c r="II17" s="31"/>
    </row>
    <row r="18" spans="1:243" s="29" customFormat="1" ht="37.5">
      <c r="A18" s="69">
        <v>4.2</v>
      </c>
      <c r="B18" s="82" t="s">
        <v>54</v>
      </c>
      <c r="C18" s="68"/>
      <c r="D18" s="56">
        <v>9</v>
      </c>
      <c r="E18" s="57" t="s">
        <v>95</v>
      </c>
      <c r="F18" s="70">
        <v>2769.9</v>
      </c>
      <c r="G18" s="71"/>
      <c r="H18" s="71"/>
      <c r="I18" s="72" t="s">
        <v>33</v>
      </c>
      <c r="J18" s="73">
        <f t="shared" si="0"/>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4.2</v>
      </c>
      <c r="IB18" s="54" t="s">
        <v>54</v>
      </c>
      <c r="IC18" s="30"/>
      <c r="ID18" s="30">
        <v>9</v>
      </c>
      <c r="IE18" s="30" t="s">
        <v>95</v>
      </c>
      <c r="IF18" s="31"/>
      <c r="IG18" s="31"/>
      <c r="IH18" s="31"/>
      <c r="II18" s="31"/>
    </row>
    <row r="19" spans="1:243" s="29" customFormat="1" ht="93.75">
      <c r="A19" s="69">
        <v>5</v>
      </c>
      <c r="B19" s="82" t="s">
        <v>55</v>
      </c>
      <c r="C19" s="68"/>
      <c r="D19" s="56">
        <v>120</v>
      </c>
      <c r="E19" s="57" t="s">
        <v>46</v>
      </c>
      <c r="F19" s="70">
        <v>2769.9</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5</v>
      </c>
      <c r="IB19" s="54" t="s">
        <v>55</v>
      </c>
      <c r="IC19" s="30"/>
      <c r="ID19" s="30">
        <v>120</v>
      </c>
      <c r="IE19" s="30" t="s">
        <v>46</v>
      </c>
      <c r="IF19" s="31"/>
      <c r="IG19" s="31"/>
      <c r="IH19" s="31"/>
      <c r="II19" s="31"/>
    </row>
    <row r="20" spans="1:243" s="29" customFormat="1" ht="131.25">
      <c r="A20" s="69">
        <v>6</v>
      </c>
      <c r="B20" s="82" t="s">
        <v>56</v>
      </c>
      <c r="C20" s="68"/>
      <c r="D20" s="56">
        <v>0.5</v>
      </c>
      <c r="E20" s="57" t="s">
        <v>94</v>
      </c>
      <c r="F20" s="70">
        <v>2769.9</v>
      </c>
      <c r="G20" s="71"/>
      <c r="H20" s="71"/>
      <c r="I20" s="72" t="s">
        <v>33</v>
      </c>
      <c r="J20" s="73">
        <f t="shared" si="0"/>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6</v>
      </c>
      <c r="IB20" s="54" t="s">
        <v>56</v>
      </c>
      <c r="IC20" s="30"/>
      <c r="ID20" s="30">
        <v>0.5</v>
      </c>
      <c r="IE20" s="30" t="s">
        <v>94</v>
      </c>
      <c r="IF20" s="31"/>
      <c r="IG20" s="31"/>
      <c r="IH20" s="31"/>
      <c r="II20" s="31"/>
    </row>
    <row r="21" spans="1:243" s="29" customFormat="1" ht="187.5">
      <c r="A21" s="69">
        <v>7</v>
      </c>
      <c r="B21" s="82" t="s">
        <v>57</v>
      </c>
      <c r="C21" s="68"/>
      <c r="D21" s="56">
        <v>0.5</v>
      </c>
      <c r="E21" s="57" t="s">
        <v>94</v>
      </c>
      <c r="F21" s="70">
        <v>2769.9</v>
      </c>
      <c r="G21" s="71"/>
      <c r="H21" s="71"/>
      <c r="I21" s="72" t="s">
        <v>33</v>
      </c>
      <c r="J21" s="73">
        <f t="shared" si="0"/>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total_amount_ba($B$2,$D$2,D21,F21,J21,K21,M21)</f>
        <v>0</v>
      </c>
      <c r="BB21" s="80">
        <f>BA21+SUM(N21:AZ21)</f>
        <v>0</v>
      </c>
      <c r="BC21" s="81" t="str">
        <f>SpellNumber(L21,BB21)</f>
        <v>INR Zero Only</v>
      </c>
      <c r="IA21" s="30">
        <v>7</v>
      </c>
      <c r="IB21" s="54" t="s">
        <v>57</v>
      </c>
      <c r="IC21" s="30"/>
      <c r="ID21" s="30">
        <v>0.5</v>
      </c>
      <c r="IE21" s="30" t="s">
        <v>94</v>
      </c>
      <c r="IF21" s="31"/>
      <c r="IG21" s="31"/>
      <c r="IH21" s="31"/>
      <c r="II21" s="31"/>
    </row>
    <row r="22" spans="1:243" s="29" customFormat="1" ht="93.75">
      <c r="A22" s="69">
        <v>8</v>
      </c>
      <c r="B22" s="82" t="s">
        <v>58</v>
      </c>
      <c r="C22" s="68"/>
      <c r="D22" s="56">
        <v>5.5</v>
      </c>
      <c r="E22" s="57" t="s">
        <v>94</v>
      </c>
      <c r="F22" s="70">
        <v>404.06</v>
      </c>
      <c r="G22" s="71"/>
      <c r="H22" s="71"/>
      <c r="I22" s="72" t="s">
        <v>33</v>
      </c>
      <c r="J22" s="73">
        <f>IF(I22="Less(-)",-1,1)</f>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total_amount_ba($B$2,$D$2,D22,F22,J22,K22,M22)</f>
        <v>0</v>
      </c>
      <c r="BB22" s="80">
        <f>BA22+SUM(N22:AZ22)</f>
        <v>0</v>
      </c>
      <c r="BC22" s="81" t="str">
        <f>SpellNumber(L22,BB22)</f>
        <v>INR Zero Only</v>
      </c>
      <c r="IA22" s="30">
        <v>8</v>
      </c>
      <c r="IB22" s="54" t="s">
        <v>58</v>
      </c>
      <c r="IC22" s="30"/>
      <c r="ID22" s="30">
        <v>5.5</v>
      </c>
      <c r="IE22" s="30" t="s">
        <v>94</v>
      </c>
      <c r="IF22" s="31"/>
      <c r="IG22" s="31"/>
      <c r="IH22" s="31"/>
      <c r="II22" s="31"/>
    </row>
    <row r="23" spans="1:243" s="29" customFormat="1" ht="318.75">
      <c r="A23" s="69">
        <v>9</v>
      </c>
      <c r="B23" s="82" t="s">
        <v>47</v>
      </c>
      <c r="C23" s="68"/>
      <c r="D23" s="56"/>
      <c r="E23" s="57"/>
      <c r="F23" s="70"/>
      <c r="G23" s="71"/>
      <c r="H23" s="71"/>
      <c r="I23" s="72" t="s">
        <v>33</v>
      </c>
      <c r="J23" s="73">
        <f>IF(I23="Less(-)",-1,1)</f>
        <v>1</v>
      </c>
      <c r="K23" s="74" t="s">
        <v>34</v>
      </c>
      <c r="L23" s="74" t="s">
        <v>4</v>
      </c>
      <c r="M23" s="57"/>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c r="BB23" s="80"/>
      <c r="BC23" s="81"/>
      <c r="IA23" s="30">
        <v>9</v>
      </c>
      <c r="IB23" s="54" t="s">
        <v>47</v>
      </c>
      <c r="IC23" s="30"/>
      <c r="ID23" s="30"/>
      <c r="IE23" s="30"/>
      <c r="IF23" s="31"/>
      <c r="IG23" s="31"/>
      <c r="IH23" s="31"/>
      <c r="II23" s="31"/>
    </row>
    <row r="24" spans="1:243" s="29" customFormat="1" ht="37.5">
      <c r="A24" s="69">
        <v>9.1</v>
      </c>
      <c r="B24" s="82" t="s">
        <v>59</v>
      </c>
      <c r="C24" s="68"/>
      <c r="D24" s="56">
        <v>5</v>
      </c>
      <c r="E24" s="57" t="s">
        <v>46</v>
      </c>
      <c r="F24" s="70">
        <v>2769.9</v>
      </c>
      <c r="G24" s="71"/>
      <c r="H24" s="71"/>
      <c r="I24" s="72" t="s">
        <v>33</v>
      </c>
      <c r="J24" s="73">
        <f>IF(I24="Less(-)",-1,1)</f>
        <v>1</v>
      </c>
      <c r="K24" s="74" t="s">
        <v>34</v>
      </c>
      <c r="L24" s="74" t="s">
        <v>4</v>
      </c>
      <c r="M24" s="75"/>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f>total_amount_ba($B$2,$D$2,D24,F24,J24,K24,M24)</f>
        <v>0</v>
      </c>
      <c r="BB24" s="80">
        <f>BA24+SUM(N24:AZ24)</f>
        <v>0</v>
      </c>
      <c r="BC24" s="81" t="str">
        <f>SpellNumber(L24,BB24)</f>
        <v>INR Zero Only</v>
      </c>
      <c r="IA24" s="30">
        <v>9.1</v>
      </c>
      <c r="IB24" s="54" t="s">
        <v>59</v>
      </c>
      <c r="IC24" s="30"/>
      <c r="ID24" s="30">
        <v>5</v>
      </c>
      <c r="IE24" s="30" t="s">
        <v>46</v>
      </c>
      <c r="IF24" s="31"/>
      <c r="IG24" s="31"/>
      <c r="IH24" s="31"/>
      <c r="II24" s="31"/>
    </row>
    <row r="25" spans="1:243" s="29" customFormat="1" ht="131.25">
      <c r="A25" s="69">
        <v>10</v>
      </c>
      <c r="B25" s="82" t="s">
        <v>60</v>
      </c>
      <c r="C25" s="68"/>
      <c r="D25" s="56"/>
      <c r="E25" s="57"/>
      <c r="F25" s="70"/>
      <c r="G25" s="71"/>
      <c r="H25" s="71"/>
      <c r="I25" s="72" t="s">
        <v>33</v>
      </c>
      <c r="J25" s="73">
        <f>IF(I25="Less(-)",-1,1)</f>
        <v>1</v>
      </c>
      <c r="K25" s="74" t="s">
        <v>34</v>
      </c>
      <c r="L25" s="74" t="s">
        <v>4</v>
      </c>
      <c r="M25" s="57"/>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c r="BB25" s="80"/>
      <c r="BC25" s="81"/>
      <c r="IA25" s="30">
        <v>10</v>
      </c>
      <c r="IB25" s="54" t="s">
        <v>60</v>
      </c>
      <c r="IC25" s="30"/>
      <c r="ID25" s="30"/>
      <c r="IE25" s="30"/>
      <c r="IF25" s="31"/>
      <c r="IG25" s="31"/>
      <c r="IH25" s="31"/>
      <c r="II25" s="31"/>
    </row>
    <row r="26" spans="1:243" s="29" customFormat="1" ht="37.5">
      <c r="A26" s="69">
        <v>10.1</v>
      </c>
      <c r="B26" s="82" t="s">
        <v>61</v>
      </c>
      <c r="C26" s="68"/>
      <c r="D26" s="56">
        <v>1</v>
      </c>
      <c r="E26" s="57" t="s">
        <v>95</v>
      </c>
      <c r="F26" s="70">
        <v>2769.9</v>
      </c>
      <c r="G26" s="71"/>
      <c r="H26" s="71"/>
      <c r="I26" s="72" t="s">
        <v>33</v>
      </c>
      <c r="J26" s="73">
        <f>IF(I26="Less(-)",-1,1)</f>
        <v>1</v>
      </c>
      <c r="K26" s="74" t="s">
        <v>34</v>
      </c>
      <c r="L26" s="74" t="s">
        <v>4</v>
      </c>
      <c r="M26" s="75"/>
      <c r="N26" s="76"/>
      <c r="O26" s="76"/>
      <c r="P26" s="77"/>
      <c r="Q26" s="76"/>
      <c r="R26" s="76"/>
      <c r="S26" s="78"/>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80">
        <f>total_amount_ba($B$2,$D$2,D26,F26,J26,K26,M26)</f>
        <v>0</v>
      </c>
      <c r="BB26" s="80">
        <f>BA26+SUM(N26:AZ26)</f>
        <v>0</v>
      </c>
      <c r="BC26" s="81" t="str">
        <f>SpellNumber(L26,BB26)</f>
        <v>INR Zero Only</v>
      </c>
      <c r="IA26" s="30">
        <v>10.1</v>
      </c>
      <c r="IB26" s="54" t="s">
        <v>61</v>
      </c>
      <c r="IC26" s="30"/>
      <c r="ID26" s="30">
        <v>1</v>
      </c>
      <c r="IE26" s="30" t="s">
        <v>95</v>
      </c>
      <c r="IF26" s="31"/>
      <c r="IG26" s="31"/>
      <c r="IH26" s="31"/>
      <c r="II26" s="31"/>
    </row>
    <row r="27" spans="1:243" s="29" customFormat="1" ht="112.5">
      <c r="A27" s="69">
        <v>11</v>
      </c>
      <c r="B27" s="82" t="s">
        <v>62</v>
      </c>
      <c r="C27" s="68"/>
      <c r="D27" s="56">
        <v>4.8</v>
      </c>
      <c r="E27" s="57" t="s">
        <v>96</v>
      </c>
      <c r="F27" s="70">
        <v>404.06</v>
      </c>
      <c r="G27" s="71"/>
      <c r="H27" s="71"/>
      <c r="I27" s="72" t="s">
        <v>33</v>
      </c>
      <c r="J27" s="73">
        <f>IF(I27="Less(-)",-1,1)</f>
        <v>1</v>
      </c>
      <c r="K27" s="74" t="s">
        <v>34</v>
      </c>
      <c r="L27" s="74" t="s">
        <v>4</v>
      </c>
      <c r="M27" s="75"/>
      <c r="N27" s="76"/>
      <c r="O27" s="76"/>
      <c r="P27" s="77"/>
      <c r="Q27" s="76"/>
      <c r="R27" s="76"/>
      <c r="S27" s="78"/>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80">
        <f>total_amount_ba($B$2,$D$2,D27,F27,J27,K27,M27)</f>
        <v>0</v>
      </c>
      <c r="BB27" s="80">
        <f>BA27+SUM(N27:AZ27)</f>
        <v>0</v>
      </c>
      <c r="BC27" s="81" t="str">
        <f>SpellNumber(L27,BB27)</f>
        <v>INR Zero Only</v>
      </c>
      <c r="IA27" s="30">
        <v>11</v>
      </c>
      <c r="IB27" s="54" t="s">
        <v>62</v>
      </c>
      <c r="IC27" s="30"/>
      <c r="ID27" s="30">
        <v>4.8</v>
      </c>
      <c r="IE27" s="30" t="s">
        <v>96</v>
      </c>
      <c r="IF27" s="31"/>
      <c r="IG27" s="31"/>
      <c r="IH27" s="31"/>
      <c r="II27" s="31"/>
    </row>
    <row r="28" spans="1:243" s="29" customFormat="1" ht="18.75">
      <c r="A28" s="69">
        <v>12</v>
      </c>
      <c r="B28" s="82" t="s">
        <v>63</v>
      </c>
      <c r="C28" s="68"/>
      <c r="D28" s="56"/>
      <c r="E28" s="57"/>
      <c r="F28" s="70"/>
      <c r="G28" s="71"/>
      <c r="H28" s="71"/>
      <c r="I28" s="72" t="s">
        <v>33</v>
      </c>
      <c r="J28" s="73">
        <f>IF(I28="Less(-)",-1,1)</f>
        <v>1</v>
      </c>
      <c r="K28" s="74" t="s">
        <v>34</v>
      </c>
      <c r="L28" s="74" t="s">
        <v>4</v>
      </c>
      <c r="M28" s="57"/>
      <c r="N28" s="76"/>
      <c r="O28" s="76"/>
      <c r="P28" s="77"/>
      <c r="Q28" s="76"/>
      <c r="R28" s="76"/>
      <c r="S28" s="78"/>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80"/>
      <c r="BB28" s="80"/>
      <c r="BC28" s="81"/>
      <c r="IA28" s="30">
        <v>12</v>
      </c>
      <c r="IB28" s="54" t="s">
        <v>63</v>
      </c>
      <c r="IC28" s="30"/>
      <c r="ID28" s="30"/>
      <c r="IE28" s="30"/>
      <c r="IF28" s="31"/>
      <c r="IG28" s="31"/>
      <c r="IH28" s="31"/>
      <c r="II28" s="31"/>
    </row>
    <row r="29" spans="1:243" s="29" customFormat="1" ht="37.5">
      <c r="A29" s="69">
        <v>12.1</v>
      </c>
      <c r="B29" s="82" t="s">
        <v>64</v>
      </c>
      <c r="C29" s="68"/>
      <c r="D29" s="56">
        <v>18</v>
      </c>
      <c r="E29" s="57" t="s">
        <v>95</v>
      </c>
      <c r="F29" s="70">
        <v>2769.9</v>
      </c>
      <c r="G29" s="71"/>
      <c r="H29" s="71"/>
      <c r="I29" s="72" t="s">
        <v>33</v>
      </c>
      <c r="J29" s="73">
        <f>IF(I29="Less(-)",-1,1)</f>
        <v>1</v>
      </c>
      <c r="K29" s="74" t="s">
        <v>34</v>
      </c>
      <c r="L29" s="74" t="s">
        <v>4</v>
      </c>
      <c r="M29" s="75"/>
      <c r="N29" s="76"/>
      <c r="O29" s="76"/>
      <c r="P29" s="77"/>
      <c r="Q29" s="76"/>
      <c r="R29" s="76"/>
      <c r="S29" s="78"/>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80">
        <f>total_amount_ba($B$2,$D$2,D29,F29,J29,K29,M29)</f>
        <v>0</v>
      </c>
      <c r="BB29" s="80">
        <f>BA29+SUM(N29:AZ29)</f>
        <v>0</v>
      </c>
      <c r="BC29" s="81" t="str">
        <f>SpellNumber(L29,BB29)</f>
        <v>INR Zero Only</v>
      </c>
      <c r="IA29" s="30">
        <v>12.1</v>
      </c>
      <c r="IB29" s="54" t="s">
        <v>64</v>
      </c>
      <c r="IC29" s="30"/>
      <c r="ID29" s="30">
        <v>18</v>
      </c>
      <c r="IE29" s="30" t="s">
        <v>95</v>
      </c>
      <c r="IF29" s="31"/>
      <c r="IG29" s="31"/>
      <c r="IH29" s="31"/>
      <c r="II29" s="31"/>
    </row>
    <row r="30" spans="1:243" s="29" customFormat="1" ht="93.75">
      <c r="A30" s="69">
        <v>12.2</v>
      </c>
      <c r="B30" s="82" t="s">
        <v>65</v>
      </c>
      <c r="C30" s="68"/>
      <c r="D30" s="56">
        <v>20</v>
      </c>
      <c r="E30" s="57" t="s">
        <v>95</v>
      </c>
      <c r="F30" s="70">
        <v>2769.9</v>
      </c>
      <c r="G30" s="71"/>
      <c r="H30" s="71"/>
      <c r="I30" s="72" t="s">
        <v>33</v>
      </c>
      <c r="J30" s="73">
        <f>IF(I30="Less(-)",-1,1)</f>
        <v>1</v>
      </c>
      <c r="K30" s="74" t="s">
        <v>34</v>
      </c>
      <c r="L30" s="74" t="s">
        <v>4</v>
      </c>
      <c r="M30" s="75"/>
      <c r="N30" s="76"/>
      <c r="O30" s="76"/>
      <c r="P30" s="77"/>
      <c r="Q30" s="76"/>
      <c r="R30" s="76"/>
      <c r="S30" s="78"/>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80">
        <f>total_amount_ba($B$2,$D$2,D30,F30,J30,K30,M30)</f>
        <v>0</v>
      </c>
      <c r="BB30" s="80">
        <f>BA30+SUM(N30:AZ30)</f>
        <v>0</v>
      </c>
      <c r="BC30" s="81" t="str">
        <f>SpellNumber(L30,BB30)</f>
        <v>INR Zero Only</v>
      </c>
      <c r="IA30" s="30">
        <v>12.2</v>
      </c>
      <c r="IB30" s="54" t="s">
        <v>65</v>
      </c>
      <c r="IC30" s="30"/>
      <c r="ID30" s="30">
        <v>20</v>
      </c>
      <c r="IE30" s="30" t="s">
        <v>95</v>
      </c>
      <c r="IF30" s="31"/>
      <c r="IG30" s="31"/>
      <c r="IH30" s="31"/>
      <c r="II30" s="31"/>
    </row>
    <row r="31" spans="1:243" s="29" customFormat="1" ht="93.75">
      <c r="A31" s="69">
        <v>13</v>
      </c>
      <c r="B31" s="82" t="s">
        <v>66</v>
      </c>
      <c r="C31" s="68"/>
      <c r="D31" s="56">
        <v>34</v>
      </c>
      <c r="E31" s="57" t="s">
        <v>95</v>
      </c>
      <c r="F31" s="70">
        <v>404.06</v>
      </c>
      <c r="G31" s="71"/>
      <c r="H31" s="71"/>
      <c r="I31" s="72" t="s">
        <v>33</v>
      </c>
      <c r="J31" s="73">
        <f>IF(I31="Less(-)",-1,1)</f>
        <v>1</v>
      </c>
      <c r="K31" s="74" t="s">
        <v>34</v>
      </c>
      <c r="L31" s="74" t="s">
        <v>4</v>
      </c>
      <c r="M31" s="75"/>
      <c r="N31" s="76"/>
      <c r="O31" s="76"/>
      <c r="P31" s="77"/>
      <c r="Q31" s="76"/>
      <c r="R31" s="76"/>
      <c r="S31" s="78"/>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80">
        <f>total_amount_ba($B$2,$D$2,D31,F31,J31,K31,M31)</f>
        <v>0</v>
      </c>
      <c r="BB31" s="80">
        <f>BA31+SUM(N31:AZ31)</f>
        <v>0</v>
      </c>
      <c r="BC31" s="81" t="str">
        <f>SpellNumber(L31,BB31)</f>
        <v>INR Zero Only</v>
      </c>
      <c r="IA31" s="30">
        <v>13</v>
      </c>
      <c r="IB31" s="54" t="s">
        <v>66</v>
      </c>
      <c r="IC31" s="30"/>
      <c r="ID31" s="30">
        <v>34</v>
      </c>
      <c r="IE31" s="30" t="s">
        <v>95</v>
      </c>
      <c r="IF31" s="31"/>
      <c r="IG31" s="31"/>
      <c r="IH31" s="31"/>
      <c r="II31" s="31"/>
    </row>
    <row r="32" spans="1:243" s="29" customFormat="1" ht="206.25">
      <c r="A32" s="69">
        <v>14</v>
      </c>
      <c r="B32" s="82" t="s">
        <v>67</v>
      </c>
      <c r="C32" s="68"/>
      <c r="D32" s="56">
        <v>8</v>
      </c>
      <c r="E32" s="57" t="s">
        <v>95</v>
      </c>
      <c r="F32" s="70">
        <v>404.06</v>
      </c>
      <c r="G32" s="71"/>
      <c r="H32" s="71"/>
      <c r="I32" s="72" t="s">
        <v>33</v>
      </c>
      <c r="J32" s="73">
        <f>IF(I32="Less(-)",-1,1)</f>
        <v>1</v>
      </c>
      <c r="K32" s="74" t="s">
        <v>34</v>
      </c>
      <c r="L32" s="74" t="s">
        <v>4</v>
      </c>
      <c r="M32" s="75"/>
      <c r="N32" s="76"/>
      <c r="O32" s="76"/>
      <c r="P32" s="77"/>
      <c r="Q32" s="76"/>
      <c r="R32" s="76"/>
      <c r="S32" s="78"/>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80">
        <f>total_amount_ba($B$2,$D$2,D32,F32,J32,K32,M32)</f>
        <v>0</v>
      </c>
      <c r="BB32" s="80">
        <f>BA32+SUM(N32:AZ32)</f>
        <v>0</v>
      </c>
      <c r="BC32" s="81" t="str">
        <f>SpellNumber(L32,BB32)</f>
        <v>INR Zero Only</v>
      </c>
      <c r="IA32" s="30">
        <v>14</v>
      </c>
      <c r="IB32" s="54" t="s">
        <v>67</v>
      </c>
      <c r="IC32" s="30"/>
      <c r="ID32" s="30">
        <v>8</v>
      </c>
      <c r="IE32" s="30" t="s">
        <v>95</v>
      </c>
      <c r="IF32" s="31"/>
      <c r="IG32" s="31"/>
      <c r="IH32" s="31"/>
      <c r="II32" s="31"/>
    </row>
    <row r="33" spans="1:243" s="29" customFormat="1" ht="243.75">
      <c r="A33" s="69">
        <v>15</v>
      </c>
      <c r="B33" s="82" t="s">
        <v>68</v>
      </c>
      <c r="C33" s="68"/>
      <c r="D33" s="56">
        <v>12</v>
      </c>
      <c r="E33" s="57" t="s">
        <v>95</v>
      </c>
      <c r="F33" s="70">
        <v>404.06</v>
      </c>
      <c r="G33" s="71"/>
      <c r="H33" s="71"/>
      <c r="I33" s="72" t="s">
        <v>33</v>
      </c>
      <c r="J33" s="73">
        <f>IF(I33="Less(-)",-1,1)</f>
        <v>1</v>
      </c>
      <c r="K33" s="74" t="s">
        <v>34</v>
      </c>
      <c r="L33" s="74" t="s">
        <v>4</v>
      </c>
      <c r="M33" s="75"/>
      <c r="N33" s="76"/>
      <c r="O33" s="76"/>
      <c r="P33" s="77"/>
      <c r="Q33" s="76"/>
      <c r="R33" s="76"/>
      <c r="S33" s="78"/>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80">
        <f>total_amount_ba($B$2,$D$2,D33,F33,J33,K33,M33)</f>
        <v>0</v>
      </c>
      <c r="BB33" s="80">
        <f>BA33+SUM(N33:AZ33)</f>
        <v>0</v>
      </c>
      <c r="BC33" s="81" t="str">
        <f>SpellNumber(L33,BB33)</f>
        <v>INR Zero Only</v>
      </c>
      <c r="IA33" s="30">
        <v>15</v>
      </c>
      <c r="IB33" s="54" t="s">
        <v>68</v>
      </c>
      <c r="IC33" s="30"/>
      <c r="ID33" s="30">
        <v>12</v>
      </c>
      <c r="IE33" s="30" t="s">
        <v>95</v>
      </c>
      <c r="IF33" s="31"/>
      <c r="IG33" s="31"/>
      <c r="IH33" s="31"/>
      <c r="II33" s="31"/>
    </row>
    <row r="34" spans="1:243" s="29" customFormat="1" ht="187.5">
      <c r="A34" s="69">
        <v>16</v>
      </c>
      <c r="B34" s="82" t="s">
        <v>69</v>
      </c>
      <c r="C34" s="68"/>
      <c r="D34" s="56">
        <v>1</v>
      </c>
      <c r="E34" s="57" t="s">
        <v>97</v>
      </c>
      <c r="F34" s="70">
        <v>404.06</v>
      </c>
      <c r="G34" s="71"/>
      <c r="H34" s="71"/>
      <c r="I34" s="72" t="s">
        <v>33</v>
      </c>
      <c r="J34" s="73">
        <f>IF(I34="Less(-)",-1,1)</f>
        <v>1</v>
      </c>
      <c r="K34" s="74" t="s">
        <v>34</v>
      </c>
      <c r="L34" s="74" t="s">
        <v>4</v>
      </c>
      <c r="M34" s="75"/>
      <c r="N34" s="76"/>
      <c r="O34" s="76"/>
      <c r="P34" s="77"/>
      <c r="Q34" s="76"/>
      <c r="R34" s="76"/>
      <c r="S34" s="78"/>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80">
        <f>total_amount_ba($B$2,$D$2,D34,F34,J34,K34,M34)</f>
        <v>0</v>
      </c>
      <c r="BB34" s="80">
        <f>BA34+SUM(N34:AZ34)</f>
        <v>0</v>
      </c>
      <c r="BC34" s="81" t="str">
        <f>SpellNumber(L34,BB34)</f>
        <v>INR Zero Only</v>
      </c>
      <c r="IA34" s="30">
        <v>16</v>
      </c>
      <c r="IB34" s="54" t="s">
        <v>69</v>
      </c>
      <c r="IC34" s="30"/>
      <c r="ID34" s="30">
        <v>1</v>
      </c>
      <c r="IE34" s="30" t="s">
        <v>97</v>
      </c>
      <c r="IF34" s="31"/>
      <c r="IG34" s="31"/>
      <c r="IH34" s="31"/>
      <c r="II34" s="31"/>
    </row>
    <row r="35" spans="1:243" s="29" customFormat="1" ht="131.25">
      <c r="A35" s="69">
        <v>17</v>
      </c>
      <c r="B35" s="82" t="s">
        <v>70</v>
      </c>
      <c r="C35" s="68"/>
      <c r="D35" s="56">
        <v>1</v>
      </c>
      <c r="E35" s="57" t="s">
        <v>97</v>
      </c>
      <c r="F35" s="70">
        <v>404.06</v>
      </c>
      <c r="G35" s="71"/>
      <c r="H35" s="71"/>
      <c r="I35" s="72" t="s">
        <v>33</v>
      </c>
      <c r="J35" s="73">
        <f>IF(I35="Less(-)",-1,1)</f>
        <v>1</v>
      </c>
      <c r="K35" s="74" t="s">
        <v>34</v>
      </c>
      <c r="L35" s="74" t="s">
        <v>4</v>
      </c>
      <c r="M35" s="75"/>
      <c r="N35" s="76"/>
      <c r="O35" s="76"/>
      <c r="P35" s="77"/>
      <c r="Q35" s="76"/>
      <c r="R35" s="76"/>
      <c r="S35" s="78"/>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80">
        <f>total_amount_ba($B$2,$D$2,D35,F35,J35,K35,M35)</f>
        <v>0</v>
      </c>
      <c r="BB35" s="80">
        <f>BA35+SUM(N35:AZ35)</f>
        <v>0</v>
      </c>
      <c r="BC35" s="81" t="str">
        <f>SpellNumber(L35,BB35)</f>
        <v>INR Zero Only</v>
      </c>
      <c r="IA35" s="30">
        <v>17</v>
      </c>
      <c r="IB35" s="54" t="s">
        <v>70</v>
      </c>
      <c r="IC35" s="30"/>
      <c r="ID35" s="30">
        <v>1</v>
      </c>
      <c r="IE35" s="30" t="s">
        <v>97</v>
      </c>
      <c r="IF35" s="31"/>
      <c r="IG35" s="31"/>
      <c r="IH35" s="31"/>
      <c r="II35" s="31"/>
    </row>
    <row r="36" spans="1:243" s="29" customFormat="1" ht="56.25">
      <c r="A36" s="69">
        <v>18</v>
      </c>
      <c r="B36" s="82" t="s">
        <v>71</v>
      </c>
      <c r="C36" s="68"/>
      <c r="D36" s="56">
        <v>1</v>
      </c>
      <c r="E36" s="57" t="s">
        <v>97</v>
      </c>
      <c r="F36" s="70">
        <v>404.06</v>
      </c>
      <c r="G36" s="71"/>
      <c r="H36" s="71"/>
      <c r="I36" s="72" t="s">
        <v>33</v>
      </c>
      <c r="J36" s="73">
        <f>IF(I36="Less(-)",-1,1)</f>
        <v>1</v>
      </c>
      <c r="K36" s="74" t="s">
        <v>34</v>
      </c>
      <c r="L36" s="74" t="s">
        <v>4</v>
      </c>
      <c r="M36" s="75"/>
      <c r="N36" s="76"/>
      <c r="O36" s="76"/>
      <c r="P36" s="77"/>
      <c r="Q36" s="76"/>
      <c r="R36" s="76"/>
      <c r="S36" s="78"/>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80">
        <f>total_amount_ba($B$2,$D$2,D36,F36,J36,K36,M36)</f>
        <v>0</v>
      </c>
      <c r="BB36" s="80">
        <f>BA36+SUM(N36:AZ36)</f>
        <v>0</v>
      </c>
      <c r="BC36" s="81" t="str">
        <f>SpellNumber(L36,BB36)</f>
        <v>INR Zero Only</v>
      </c>
      <c r="IA36" s="30">
        <v>18</v>
      </c>
      <c r="IB36" s="54" t="s">
        <v>71</v>
      </c>
      <c r="IC36" s="30"/>
      <c r="ID36" s="30">
        <v>1</v>
      </c>
      <c r="IE36" s="30" t="s">
        <v>97</v>
      </c>
      <c r="IF36" s="31"/>
      <c r="IG36" s="31"/>
      <c r="IH36" s="31"/>
      <c r="II36" s="31"/>
    </row>
    <row r="37" spans="1:243" s="29" customFormat="1" ht="206.25">
      <c r="A37" s="69">
        <v>19</v>
      </c>
      <c r="B37" s="82" t="s">
        <v>72</v>
      </c>
      <c r="C37" s="68"/>
      <c r="D37" s="56"/>
      <c r="E37" s="57"/>
      <c r="F37" s="70"/>
      <c r="G37" s="71"/>
      <c r="H37" s="71"/>
      <c r="I37" s="72" t="s">
        <v>33</v>
      </c>
      <c r="J37" s="73">
        <f>IF(I37="Less(-)",-1,1)</f>
        <v>1</v>
      </c>
      <c r="K37" s="74" t="s">
        <v>34</v>
      </c>
      <c r="L37" s="74" t="s">
        <v>4</v>
      </c>
      <c r="M37" s="57"/>
      <c r="N37" s="76"/>
      <c r="O37" s="76"/>
      <c r="P37" s="77"/>
      <c r="Q37" s="76"/>
      <c r="R37" s="76"/>
      <c r="S37" s="78"/>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80"/>
      <c r="BB37" s="80"/>
      <c r="BC37" s="81"/>
      <c r="IA37" s="30">
        <v>19</v>
      </c>
      <c r="IB37" s="54" t="s">
        <v>72</v>
      </c>
      <c r="IC37" s="30"/>
      <c r="ID37" s="30"/>
      <c r="IE37" s="30"/>
      <c r="IF37" s="31"/>
      <c r="IG37" s="31"/>
      <c r="IH37" s="31"/>
      <c r="II37" s="31"/>
    </row>
    <row r="38" spans="1:243" s="29" customFormat="1" ht="18.75">
      <c r="A38" s="69">
        <v>19.1</v>
      </c>
      <c r="B38" s="82" t="s">
        <v>73</v>
      </c>
      <c r="C38" s="68"/>
      <c r="D38" s="56">
        <v>15</v>
      </c>
      <c r="E38" s="57" t="s">
        <v>96</v>
      </c>
      <c r="F38" s="70">
        <v>2769.9</v>
      </c>
      <c r="G38" s="71"/>
      <c r="H38" s="71"/>
      <c r="I38" s="72" t="s">
        <v>33</v>
      </c>
      <c r="J38" s="73">
        <f>IF(I38="Less(-)",-1,1)</f>
        <v>1</v>
      </c>
      <c r="K38" s="74" t="s">
        <v>34</v>
      </c>
      <c r="L38" s="74" t="s">
        <v>4</v>
      </c>
      <c r="M38" s="75"/>
      <c r="N38" s="76"/>
      <c r="O38" s="76"/>
      <c r="P38" s="77"/>
      <c r="Q38" s="76"/>
      <c r="R38" s="76"/>
      <c r="S38" s="78"/>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80">
        <f>total_amount_ba($B$2,$D$2,D38,F38,J38,K38,M38)</f>
        <v>0</v>
      </c>
      <c r="BB38" s="80">
        <f>BA38+SUM(N38:AZ38)</f>
        <v>0</v>
      </c>
      <c r="BC38" s="81" t="str">
        <f>SpellNumber(L38,BB38)</f>
        <v>INR Zero Only</v>
      </c>
      <c r="IA38" s="30">
        <v>19.1</v>
      </c>
      <c r="IB38" s="54" t="s">
        <v>73</v>
      </c>
      <c r="IC38" s="30"/>
      <c r="ID38" s="30">
        <v>15</v>
      </c>
      <c r="IE38" s="30" t="s">
        <v>96</v>
      </c>
      <c r="IF38" s="31"/>
      <c r="IG38" s="31"/>
      <c r="IH38" s="31"/>
      <c r="II38" s="31"/>
    </row>
    <row r="39" spans="1:243" s="29" customFormat="1" ht="150">
      <c r="A39" s="69">
        <v>20</v>
      </c>
      <c r="B39" s="82" t="s">
        <v>74</v>
      </c>
      <c r="C39" s="68"/>
      <c r="D39" s="56"/>
      <c r="E39" s="57"/>
      <c r="F39" s="70"/>
      <c r="G39" s="71"/>
      <c r="H39" s="71"/>
      <c r="I39" s="72" t="s">
        <v>33</v>
      </c>
      <c r="J39" s="73">
        <f>IF(I39="Less(-)",-1,1)</f>
        <v>1</v>
      </c>
      <c r="K39" s="74" t="s">
        <v>34</v>
      </c>
      <c r="L39" s="74" t="s">
        <v>4</v>
      </c>
      <c r="M39" s="57"/>
      <c r="N39" s="76"/>
      <c r="O39" s="76"/>
      <c r="P39" s="77"/>
      <c r="Q39" s="76"/>
      <c r="R39" s="76"/>
      <c r="S39" s="78"/>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80"/>
      <c r="BB39" s="80"/>
      <c r="BC39" s="81"/>
      <c r="IA39" s="30">
        <v>20</v>
      </c>
      <c r="IB39" s="54" t="s">
        <v>74</v>
      </c>
      <c r="IC39" s="30"/>
      <c r="ID39" s="30"/>
      <c r="IE39" s="30"/>
      <c r="IF39" s="31"/>
      <c r="IG39" s="31"/>
      <c r="IH39" s="31"/>
      <c r="II39" s="31"/>
    </row>
    <row r="40" spans="1:243" s="29" customFormat="1" ht="18.75">
      <c r="A40" s="69">
        <v>20.1</v>
      </c>
      <c r="B40" s="82" t="s">
        <v>75</v>
      </c>
      <c r="C40" s="68"/>
      <c r="D40" s="56">
        <v>60</v>
      </c>
      <c r="E40" s="57" t="s">
        <v>96</v>
      </c>
      <c r="F40" s="70">
        <v>2769.9</v>
      </c>
      <c r="G40" s="71"/>
      <c r="H40" s="71"/>
      <c r="I40" s="72" t="s">
        <v>33</v>
      </c>
      <c r="J40" s="73">
        <f>IF(I40="Less(-)",-1,1)</f>
        <v>1</v>
      </c>
      <c r="K40" s="74" t="s">
        <v>34</v>
      </c>
      <c r="L40" s="74" t="s">
        <v>4</v>
      </c>
      <c r="M40" s="75"/>
      <c r="N40" s="76"/>
      <c r="O40" s="76"/>
      <c r="P40" s="77"/>
      <c r="Q40" s="76"/>
      <c r="R40" s="76"/>
      <c r="S40" s="78"/>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f>total_amount_ba($B$2,$D$2,D40,F40,J40,K40,M40)</f>
        <v>0</v>
      </c>
      <c r="BB40" s="80">
        <f>BA40+SUM(N40:AZ40)</f>
        <v>0</v>
      </c>
      <c r="BC40" s="81" t="str">
        <f>SpellNumber(L40,BB40)</f>
        <v>INR Zero Only</v>
      </c>
      <c r="IA40" s="30">
        <v>20.1</v>
      </c>
      <c r="IB40" s="54" t="s">
        <v>75</v>
      </c>
      <c r="IC40" s="30"/>
      <c r="ID40" s="30">
        <v>60</v>
      </c>
      <c r="IE40" s="30" t="s">
        <v>96</v>
      </c>
      <c r="IF40" s="31"/>
      <c r="IG40" s="31"/>
      <c r="IH40" s="31"/>
      <c r="II40" s="31"/>
    </row>
    <row r="41" spans="1:243" s="29" customFormat="1" ht="262.5">
      <c r="A41" s="69">
        <v>21</v>
      </c>
      <c r="B41" s="82" t="s">
        <v>76</v>
      </c>
      <c r="C41" s="68"/>
      <c r="D41" s="56">
        <v>1</v>
      </c>
      <c r="E41" s="57" t="s">
        <v>97</v>
      </c>
      <c r="F41" s="70">
        <v>404.06</v>
      </c>
      <c r="G41" s="71"/>
      <c r="H41" s="71"/>
      <c r="I41" s="72" t="s">
        <v>33</v>
      </c>
      <c r="J41" s="73">
        <f>IF(I41="Less(-)",-1,1)</f>
        <v>1</v>
      </c>
      <c r="K41" s="74" t="s">
        <v>34</v>
      </c>
      <c r="L41" s="74" t="s">
        <v>4</v>
      </c>
      <c r="M41" s="75"/>
      <c r="N41" s="76"/>
      <c r="O41" s="76"/>
      <c r="P41" s="77"/>
      <c r="Q41" s="76"/>
      <c r="R41" s="76"/>
      <c r="S41" s="78"/>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80">
        <f>total_amount_ba($B$2,$D$2,D41,F41,J41,K41,M41)</f>
        <v>0</v>
      </c>
      <c r="BB41" s="80">
        <f>BA41+SUM(N41:AZ41)</f>
        <v>0</v>
      </c>
      <c r="BC41" s="81" t="str">
        <f>SpellNumber(L41,BB41)</f>
        <v>INR Zero Only</v>
      </c>
      <c r="IA41" s="30">
        <v>21</v>
      </c>
      <c r="IB41" s="54" t="s">
        <v>76</v>
      </c>
      <c r="IC41" s="30"/>
      <c r="ID41" s="30">
        <v>1</v>
      </c>
      <c r="IE41" s="30" t="s">
        <v>97</v>
      </c>
      <c r="IF41" s="31"/>
      <c r="IG41" s="31"/>
      <c r="IH41" s="31"/>
      <c r="II41" s="31"/>
    </row>
    <row r="42" spans="1:243" s="29" customFormat="1" ht="75">
      <c r="A42" s="69">
        <v>22</v>
      </c>
      <c r="B42" s="82" t="s">
        <v>77</v>
      </c>
      <c r="C42" s="68"/>
      <c r="D42" s="56">
        <v>2</v>
      </c>
      <c r="E42" s="57" t="s">
        <v>97</v>
      </c>
      <c r="F42" s="70">
        <v>404.06</v>
      </c>
      <c r="G42" s="71"/>
      <c r="H42" s="71"/>
      <c r="I42" s="72" t="s">
        <v>33</v>
      </c>
      <c r="J42" s="73">
        <f>IF(I42="Less(-)",-1,1)</f>
        <v>1</v>
      </c>
      <c r="K42" s="74" t="s">
        <v>34</v>
      </c>
      <c r="L42" s="74" t="s">
        <v>4</v>
      </c>
      <c r="M42" s="75"/>
      <c r="N42" s="76"/>
      <c r="O42" s="76"/>
      <c r="P42" s="77"/>
      <c r="Q42" s="76"/>
      <c r="R42" s="76"/>
      <c r="S42" s="78"/>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80">
        <f>total_amount_ba($B$2,$D$2,D42,F42,J42,K42,M42)</f>
        <v>0</v>
      </c>
      <c r="BB42" s="80">
        <f>BA42+SUM(N42:AZ42)</f>
        <v>0</v>
      </c>
      <c r="BC42" s="81" t="str">
        <f>SpellNumber(L42,BB42)</f>
        <v>INR Zero Only</v>
      </c>
      <c r="IA42" s="30">
        <v>22</v>
      </c>
      <c r="IB42" s="54" t="s">
        <v>77</v>
      </c>
      <c r="IC42" s="30"/>
      <c r="ID42" s="30">
        <v>2</v>
      </c>
      <c r="IE42" s="30" t="s">
        <v>97</v>
      </c>
      <c r="IF42" s="31"/>
      <c r="IG42" s="31"/>
      <c r="IH42" s="31"/>
      <c r="II42" s="31"/>
    </row>
    <row r="43" spans="1:243" s="29" customFormat="1" ht="56.25">
      <c r="A43" s="69">
        <v>23</v>
      </c>
      <c r="B43" s="82" t="s">
        <v>78</v>
      </c>
      <c r="C43" s="68"/>
      <c r="D43" s="56">
        <v>1</v>
      </c>
      <c r="E43" s="57" t="s">
        <v>97</v>
      </c>
      <c r="F43" s="70">
        <v>404.06</v>
      </c>
      <c r="G43" s="71"/>
      <c r="H43" s="71"/>
      <c r="I43" s="72" t="s">
        <v>33</v>
      </c>
      <c r="J43" s="73">
        <f>IF(I43="Less(-)",-1,1)</f>
        <v>1</v>
      </c>
      <c r="K43" s="74" t="s">
        <v>34</v>
      </c>
      <c r="L43" s="74" t="s">
        <v>4</v>
      </c>
      <c r="M43" s="75"/>
      <c r="N43" s="76"/>
      <c r="O43" s="76"/>
      <c r="P43" s="77"/>
      <c r="Q43" s="76"/>
      <c r="R43" s="76"/>
      <c r="S43" s="78"/>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80">
        <f>total_amount_ba($B$2,$D$2,D43,F43,J43,K43,M43)</f>
        <v>0</v>
      </c>
      <c r="BB43" s="80">
        <f>BA43+SUM(N43:AZ43)</f>
        <v>0</v>
      </c>
      <c r="BC43" s="81" t="str">
        <f>SpellNumber(L43,BB43)</f>
        <v>INR Zero Only</v>
      </c>
      <c r="IA43" s="30">
        <v>23</v>
      </c>
      <c r="IB43" s="54" t="s">
        <v>78</v>
      </c>
      <c r="IC43" s="30"/>
      <c r="ID43" s="30">
        <v>1</v>
      </c>
      <c r="IE43" s="30" t="s">
        <v>97</v>
      </c>
      <c r="IF43" s="31"/>
      <c r="IG43" s="31"/>
      <c r="IH43" s="31"/>
      <c r="II43" s="31"/>
    </row>
    <row r="44" spans="1:243" s="29" customFormat="1" ht="56.25">
      <c r="A44" s="69">
        <v>24</v>
      </c>
      <c r="B44" s="82" t="s">
        <v>79</v>
      </c>
      <c r="C44" s="68"/>
      <c r="D44" s="56">
        <v>3</v>
      </c>
      <c r="E44" s="57" t="s">
        <v>97</v>
      </c>
      <c r="F44" s="70">
        <v>404.06</v>
      </c>
      <c r="G44" s="71"/>
      <c r="H44" s="71"/>
      <c r="I44" s="72" t="s">
        <v>33</v>
      </c>
      <c r="J44" s="73">
        <f>IF(I44="Less(-)",-1,1)</f>
        <v>1</v>
      </c>
      <c r="K44" s="74" t="s">
        <v>34</v>
      </c>
      <c r="L44" s="74" t="s">
        <v>4</v>
      </c>
      <c r="M44" s="75"/>
      <c r="N44" s="76"/>
      <c r="O44" s="76"/>
      <c r="P44" s="77"/>
      <c r="Q44" s="76"/>
      <c r="R44" s="76"/>
      <c r="S44" s="78"/>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80">
        <f>total_amount_ba($B$2,$D$2,D44,F44,J44,K44,M44)</f>
        <v>0</v>
      </c>
      <c r="BB44" s="80">
        <f>BA44+SUM(N44:AZ44)</f>
        <v>0</v>
      </c>
      <c r="BC44" s="81" t="str">
        <f>SpellNumber(L44,BB44)</f>
        <v>INR Zero Only</v>
      </c>
      <c r="IA44" s="30">
        <v>24</v>
      </c>
      <c r="IB44" s="54" t="s">
        <v>79</v>
      </c>
      <c r="IC44" s="30"/>
      <c r="ID44" s="30">
        <v>3</v>
      </c>
      <c r="IE44" s="30" t="s">
        <v>97</v>
      </c>
      <c r="IF44" s="31"/>
      <c r="IG44" s="31"/>
      <c r="IH44" s="31"/>
      <c r="II44" s="31"/>
    </row>
    <row r="45" spans="1:243" s="29" customFormat="1" ht="56.25">
      <c r="A45" s="69">
        <v>25</v>
      </c>
      <c r="B45" s="82" t="s">
        <v>80</v>
      </c>
      <c r="C45" s="68"/>
      <c r="D45" s="56">
        <v>1</v>
      </c>
      <c r="E45" s="57" t="s">
        <v>97</v>
      </c>
      <c r="F45" s="70">
        <v>404.06</v>
      </c>
      <c r="G45" s="71"/>
      <c r="H45" s="71"/>
      <c r="I45" s="72" t="s">
        <v>33</v>
      </c>
      <c r="J45" s="73">
        <f>IF(I45="Less(-)",-1,1)</f>
        <v>1</v>
      </c>
      <c r="K45" s="74" t="s">
        <v>34</v>
      </c>
      <c r="L45" s="74" t="s">
        <v>4</v>
      </c>
      <c r="M45" s="75"/>
      <c r="N45" s="76"/>
      <c r="O45" s="76"/>
      <c r="P45" s="77"/>
      <c r="Q45" s="76"/>
      <c r="R45" s="76"/>
      <c r="S45" s="78"/>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80">
        <f>total_amount_ba($B$2,$D$2,D45,F45,J45,K45,M45)</f>
        <v>0</v>
      </c>
      <c r="BB45" s="80">
        <f>BA45+SUM(N45:AZ45)</f>
        <v>0</v>
      </c>
      <c r="BC45" s="81" t="str">
        <f>SpellNumber(L45,BB45)</f>
        <v>INR Zero Only</v>
      </c>
      <c r="IA45" s="30">
        <v>25</v>
      </c>
      <c r="IB45" s="54" t="s">
        <v>80</v>
      </c>
      <c r="IC45" s="30"/>
      <c r="ID45" s="30">
        <v>1</v>
      </c>
      <c r="IE45" s="30" t="s">
        <v>97</v>
      </c>
      <c r="IF45" s="31"/>
      <c r="IG45" s="31"/>
      <c r="IH45" s="31"/>
      <c r="II45" s="31"/>
    </row>
    <row r="46" spans="1:243" s="29" customFormat="1" ht="262.5">
      <c r="A46" s="69">
        <v>26</v>
      </c>
      <c r="B46" s="82" t="s">
        <v>81</v>
      </c>
      <c r="C46" s="68"/>
      <c r="D46" s="56"/>
      <c r="E46" s="57"/>
      <c r="F46" s="70"/>
      <c r="G46" s="71"/>
      <c r="H46" s="71"/>
      <c r="I46" s="72" t="s">
        <v>33</v>
      </c>
      <c r="J46" s="73">
        <f>IF(I46="Less(-)",-1,1)</f>
        <v>1</v>
      </c>
      <c r="K46" s="74" t="s">
        <v>34</v>
      </c>
      <c r="L46" s="74" t="s">
        <v>4</v>
      </c>
      <c r="M46" s="57"/>
      <c r="N46" s="76"/>
      <c r="O46" s="76"/>
      <c r="P46" s="77"/>
      <c r="Q46" s="76"/>
      <c r="R46" s="76"/>
      <c r="S46" s="78"/>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80"/>
      <c r="BB46" s="80"/>
      <c r="BC46" s="81"/>
      <c r="IA46" s="30">
        <v>26</v>
      </c>
      <c r="IB46" s="54" t="s">
        <v>81</v>
      </c>
      <c r="IC46" s="30"/>
      <c r="ID46" s="30"/>
      <c r="IE46" s="30"/>
      <c r="IF46" s="31"/>
      <c r="IG46" s="31"/>
      <c r="IH46" s="31"/>
      <c r="II46" s="31"/>
    </row>
    <row r="47" spans="1:243" s="29" customFormat="1" ht="75">
      <c r="A47" s="69">
        <v>26.1</v>
      </c>
      <c r="B47" s="82" t="s">
        <v>82</v>
      </c>
      <c r="C47" s="68"/>
      <c r="D47" s="56">
        <v>1</v>
      </c>
      <c r="E47" s="57" t="s">
        <v>97</v>
      </c>
      <c r="F47" s="70">
        <v>2769.9</v>
      </c>
      <c r="G47" s="71"/>
      <c r="H47" s="71"/>
      <c r="I47" s="72" t="s">
        <v>33</v>
      </c>
      <c r="J47" s="73">
        <f>IF(I47="Less(-)",-1,1)</f>
        <v>1</v>
      </c>
      <c r="K47" s="74" t="s">
        <v>34</v>
      </c>
      <c r="L47" s="74" t="s">
        <v>4</v>
      </c>
      <c r="M47" s="75"/>
      <c r="N47" s="76"/>
      <c r="O47" s="76"/>
      <c r="P47" s="77"/>
      <c r="Q47" s="76"/>
      <c r="R47" s="76"/>
      <c r="S47" s="78"/>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80">
        <f>total_amount_ba($B$2,$D$2,D47,F47,J47,K47,M47)</f>
        <v>0</v>
      </c>
      <c r="BB47" s="80">
        <f>BA47+SUM(N47:AZ47)</f>
        <v>0</v>
      </c>
      <c r="BC47" s="81" t="str">
        <f>SpellNumber(L47,BB47)</f>
        <v>INR Zero Only</v>
      </c>
      <c r="IA47" s="30">
        <v>26.1</v>
      </c>
      <c r="IB47" s="54" t="s">
        <v>82</v>
      </c>
      <c r="IC47" s="30"/>
      <c r="ID47" s="30">
        <v>1</v>
      </c>
      <c r="IE47" s="30" t="s">
        <v>97</v>
      </c>
      <c r="IF47" s="31"/>
      <c r="IG47" s="31"/>
      <c r="IH47" s="31"/>
      <c r="II47" s="31"/>
    </row>
    <row r="48" spans="1:243" s="29" customFormat="1" ht="93.75">
      <c r="A48" s="69">
        <v>27</v>
      </c>
      <c r="B48" s="82" t="s">
        <v>83</v>
      </c>
      <c r="C48" s="68"/>
      <c r="D48" s="56">
        <v>4</v>
      </c>
      <c r="E48" s="57" t="s">
        <v>94</v>
      </c>
      <c r="F48" s="70">
        <v>404.06</v>
      </c>
      <c r="G48" s="71"/>
      <c r="H48" s="71"/>
      <c r="I48" s="72" t="s">
        <v>33</v>
      </c>
      <c r="J48" s="73">
        <f>IF(I48="Less(-)",-1,1)</f>
        <v>1</v>
      </c>
      <c r="K48" s="74" t="s">
        <v>34</v>
      </c>
      <c r="L48" s="74" t="s">
        <v>4</v>
      </c>
      <c r="M48" s="75"/>
      <c r="N48" s="76"/>
      <c r="O48" s="76"/>
      <c r="P48" s="77"/>
      <c r="Q48" s="76"/>
      <c r="R48" s="76"/>
      <c r="S48" s="78"/>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80">
        <f>total_amount_ba($B$2,$D$2,D48,F48,J48,K48,M48)</f>
        <v>0</v>
      </c>
      <c r="BB48" s="80">
        <f>BA48+SUM(N48:AZ48)</f>
        <v>0</v>
      </c>
      <c r="BC48" s="81" t="str">
        <f>SpellNumber(L48,BB48)</f>
        <v>INR Zero Only</v>
      </c>
      <c r="IA48" s="30">
        <v>27</v>
      </c>
      <c r="IB48" s="54" t="s">
        <v>83</v>
      </c>
      <c r="IC48" s="30"/>
      <c r="ID48" s="30">
        <v>4</v>
      </c>
      <c r="IE48" s="30" t="s">
        <v>94</v>
      </c>
      <c r="IF48" s="31"/>
      <c r="IG48" s="31"/>
      <c r="IH48" s="31"/>
      <c r="II48" s="31"/>
    </row>
    <row r="49" spans="1:243" s="29" customFormat="1" ht="168.75">
      <c r="A49" s="69">
        <v>28</v>
      </c>
      <c r="B49" s="82" t="s">
        <v>84</v>
      </c>
      <c r="C49" s="68"/>
      <c r="D49" s="56">
        <v>3</v>
      </c>
      <c r="E49" s="57" t="s">
        <v>97</v>
      </c>
      <c r="F49" s="70">
        <v>404.06</v>
      </c>
      <c r="G49" s="71"/>
      <c r="H49" s="71"/>
      <c r="I49" s="72" t="s">
        <v>33</v>
      </c>
      <c r="J49" s="73">
        <f>IF(I49="Less(-)",-1,1)</f>
        <v>1</v>
      </c>
      <c r="K49" s="74" t="s">
        <v>34</v>
      </c>
      <c r="L49" s="74" t="s">
        <v>4</v>
      </c>
      <c r="M49" s="75"/>
      <c r="N49" s="76"/>
      <c r="O49" s="76"/>
      <c r="P49" s="77"/>
      <c r="Q49" s="76"/>
      <c r="R49" s="76"/>
      <c r="S49" s="78"/>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80">
        <f>total_amount_ba($B$2,$D$2,D49,F49,J49,K49,M49)</f>
        <v>0</v>
      </c>
      <c r="BB49" s="80">
        <f>BA49+SUM(N49:AZ49)</f>
        <v>0</v>
      </c>
      <c r="BC49" s="81" t="str">
        <f>SpellNumber(L49,BB49)</f>
        <v>INR Zero Only</v>
      </c>
      <c r="IA49" s="30">
        <v>28</v>
      </c>
      <c r="IB49" s="54" t="s">
        <v>84</v>
      </c>
      <c r="IC49" s="30"/>
      <c r="ID49" s="30">
        <v>3</v>
      </c>
      <c r="IE49" s="30" t="s">
        <v>97</v>
      </c>
      <c r="IF49" s="31"/>
      <c r="IG49" s="31"/>
      <c r="IH49" s="31"/>
      <c r="II49" s="31"/>
    </row>
    <row r="50" spans="1:243" s="29" customFormat="1" ht="168.75">
      <c r="A50" s="69">
        <v>29</v>
      </c>
      <c r="B50" s="82" t="s">
        <v>85</v>
      </c>
      <c r="C50" s="68"/>
      <c r="D50" s="56">
        <v>2</v>
      </c>
      <c r="E50" s="57" t="s">
        <v>97</v>
      </c>
      <c r="F50" s="70">
        <v>404.06</v>
      </c>
      <c r="G50" s="71"/>
      <c r="H50" s="71"/>
      <c r="I50" s="72" t="s">
        <v>33</v>
      </c>
      <c r="J50" s="73">
        <f>IF(I50="Less(-)",-1,1)</f>
        <v>1</v>
      </c>
      <c r="K50" s="74" t="s">
        <v>34</v>
      </c>
      <c r="L50" s="74" t="s">
        <v>4</v>
      </c>
      <c r="M50" s="75"/>
      <c r="N50" s="76"/>
      <c r="O50" s="76"/>
      <c r="P50" s="77"/>
      <c r="Q50" s="76"/>
      <c r="R50" s="76"/>
      <c r="S50" s="78"/>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80">
        <f>total_amount_ba($B$2,$D$2,D50,F50,J50,K50,M50)</f>
        <v>0</v>
      </c>
      <c r="BB50" s="80">
        <f>BA50+SUM(N50:AZ50)</f>
        <v>0</v>
      </c>
      <c r="BC50" s="81" t="str">
        <f>SpellNumber(L50,BB50)</f>
        <v>INR Zero Only</v>
      </c>
      <c r="IA50" s="30">
        <v>29</v>
      </c>
      <c r="IB50" s="54" t="s">
        <v>85</v>
      </c>
      <c r="IC50" s="30"/>
      <c r="ID50" s="30">
        <v>2</v>
      </c>
      <c r="IE50" s="30" t="s">
        <v>97</v>
      </c>
      <c r="IF50" s="31"/>
      <c r="IG50" s="31"/>
      <c r="IH50" s="31"/>
      <c r="II50" s="31"/>
    </row>
    <row r="51" spans="1:243" s="29" customFormat="1" ht="112.5">
      <c r="A51" s="69">
        <v>30</v>
      </c>
      <c r="B51" s="82" t="s">
        <v>86</v>
      </c>
      <c r="C51" s="68"/>
      <c r="D51" s="56"/>
      <c r="E51" s="57"/>
      <c r="F51" s="70"/>
      <c r="G51" s="71"/>
      <c r="H51" s="71"/>
      <c r="I51" s="72" t="s">
        <v>33</v>
      </c>
      <c r="J51" s="73">
        <f>IF(I51="Less(-)",-1,1)</f>
        <v>1</v>
      </c>
      <c r="K51" s="74" t="s">
        <v>34</v>
      </c>
      <c r="L51" s="74" t="s">
        <v>4</v>
      </c>
      <c r="M51" s="57"/>
      <c r="N51" s="76"/>
      <c r="O51" s="76"/>
      <c r="P51" s="77"/>
      <c r="Q51" s="76"/>
      <c r="R51" s="76"/>
      <c r="S51" s="78"/>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80"/>
      <c r="BB51" s="80"/>
      <c r="BC51" s="81"/>
      <c r="IA51" s="30">
        <v>30</v>
      </c>
      <c r="IB51" s="54" t="s">
        <v>86</v>
      </c>
      <c r="IC51" s="30"/>
      <c r="ID51" s="30"/>
      <c r="IE51" s="30"/>
      <c r="IF51" s="31"/>
      <c r="IG51" s="31"/>
      <c r="IH51" s="31"/>
      <c r="II51" s="31"/>
    </row>
    <row r="52" spans="1:243" s="29" customFormat="1" ht="18.75">
      <c r="A52" s="69">
        <v>30.1</v>
      </c>
      <c r="B52" s="82" t="s">
        <v>87</v>
      </c>
      <c r="C52" s="68"/>
      <c r="D52" s="56">
        <v>20</v>
      </c>
      <c r="E52" s="57" t="s">
        <v>98</v>
      </c>
      <c r="F52" s="70">
        <v>2769.9</v>
      </c>
      <c r="G52" s="71"/>
      <c r="H52" s="71"/>
      <c r="I52" s="72" t="s">
        <v>33</v>
      </c>
      <c r="J52" s="73">
        <f>IF(I52="Less(-)",-1,1)</f>
        <v>1</v>
      </c>
      <c r="K52" s="74" t="s">
        <v>34</v>
      </c>
      <c r="L52" s="74" t="s">
        <v>4</v>
      </c>
      <c r="M52" s="75"/>
      <c r="N52" s="76"/>
      <c r="O52" s="76"/>
      <c r="P52" s="77"/>
      <c r="Q52" s="76"/>
      <c r="R52" s="76"/>
      <c r="S52" s="78"/>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80">
        <f>total_amount_ba($B$2,$D$2,D52,F52,J52,K52,M52)</f>
        <v>0</v>
      </c>
      <c r="BB52" s="80">
        <f>BA52+SUM(N52:AZ52)</f>
        <v>0</v>
      </c>
      <c r="BC52" s="81" t="str">
        <f>SpellNumber(L52,BB52)</f>
        <v>INR Zero Only</v>
      </c>
      <c r="IA52" s="30">
        <v>30.1</v>
      </c>
      <c r="IB52" s="54" t="s">
        <v>87</v>
      </c>
      <c r="IC52" s="30"/>
      <c r="ID52" s="30">
        <v>20</v>
      </c>
      <c r="IE52" s="30" t="s">
        <v>98</v>
      </c>
      <c r="IF52" s="31"/>
      <c r="IG52" s="31"/>
      <c r="IH52" s="31"/>
      <c r="II52" s="31"/>
    </row>
    <row r="53" spans="1:243" s="29" customFormat="1" ht="18.75">
      <c r="A53" s="69">
        <v>30.2</v>
      </c>
      <c r="B53" s="82" t="s">
        <v>88</v>
      </c>
      <c r="C53" s="68"/>
      <c r="D53" s="56">
        <v>10</v>
      </c>
      <c r="E53" s="57" t="s">
        <v>98</v>
      </c>
      <c r="F53" s="70">
        <v>2769.9</v>
      </c>
      <c r="G53" s="71"/>
      <c r="H53" s="71"/>
      <c r="I53" s="72" t="s">
        <v>33</v>
      </c>
      <c r="J53" s="73">
        <f>IF(I53="Less(-)",-1,1)</f>
        <v>1</v>
      </c>
      <c r="K53" s="74" t="s">
        <v>34</v>
      </c>
      <c r="L53" s="74" t="s">
        <v>4</v>
      </c>
      <c r="M53" s="75"/>
      <c r="N53" s="76"/>
      <c r="O53" s="76"/>
      <c r="P53" s="77"/>
      <c r="Q53" s="76"/>
      <c r="R53" s="76"/>
      <c r="S53" s="78"/>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80">
        <f>total_amount_ba($B$2,$D$2,D53,F53,J53,K53,M53)</f>
        <v>0</v>
      </c>
      <c r="BB53" s="80">
        <f>BA53+SUM(N53:AZ53)</f>
        <v>0</v>
      </c>
      <c r="BC53" s="81" t="str">
        <f>SpellNumber(L53,BB53)</f>
        <v>INR Zero Only</v>
      </c>
      <c r="IA53" s="30">
        <v>30.2</v>
      </c>
      <c r="IB53" s="54" t="s">
        <v>88</v>
      </c>
      <c r="IC53" s="30"/>
      <c r="ID53" s="30">
        <v>10</v>
      </c>
      <c r="IE53" s="30" t="s">
        <v>98</v>
      </c>
      <c r="IF53" s="31"/>
      <c r="IG53" s="31"/>
      <c r="IH53" s="31"/>
      <c r="II53" s="31"/>
    </row>
    <row r="54" spans="1:243" s="29" customFormat="1" ht="18.75">
      <c r="A54" s="69">
        <v>30.3</v>
      </c>
      <c r="B54" s="82" t="s">
        <v>89</v>
      </c>
      <c r="C54" s="68"/>
      <c r="D54" s="56">
        <v>10</v>
      </c>
      <c r="E54" s="57" t="s">
        <v>98</v>
      </c>
      <c r="F54" s="70">
        <v>2769.9</v>
      </c>
      <c r="G54" s="71"/>
      <c r="H54" s="71"/>
      <c r="I54" s="72" t="s">
        <v>33</v>
      </c>
      <c r="J54" s="73">
        <f>IF(I54="Less(-)",-1,1)</f>
        <v>1</v>
      </c>
      <c r="K54" s="74" t="s">
        <v>34</v>
      </c>
      <c r="L54" s="74" t="s">
        <v>4</v>
      </c>
      <c r="M54" s="75"/>
      <c r="N54" s="76"/>
      <c r="O54" s="76"/>
      <c r="P54" s="77"/>
      <c r="Q54" s="76"/>
      <c r="R54" s="76"/>
      <c r="S54" s="78"/>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80">
        <f>total_amount_ba($B$2,$D$2,D54,F54,J54,K54,M54)</f>
        <v>0</v>
      </c>
      <c r="BB54" s="80">
        <f>BA54+SUM(N54:AZ54)</f>
        <v>0</v>
      </c>
      <c r="BC54" s="81" t="str">
        <f>SpellNumber(L54,BB54)</f>
        <v>INR Zero Only</v>
      </c>
      <c r="IA54" s="30">
        <v>30.3</v>
      </c>
      <c r="IB54" s="54" t="s">
        <v>89</v>
      </c>
      <c r="IC54" s="30"/>
      <c r="ID54" s="30">
        <v>10</v>
      </c>
      <c r="IE54" s="30" t="s">
        <v>98</v>
      </c>
      <c r="IF54" s="31"/>
      <c r="IG54" s="31"/>
      <c r="IH54" s="31"/>
      <c r="II54" s="31"/>
    </row>
    <row r="55" spans="1:243" s="29" customFormat="1" ht="150">
      <c r="A55" s="69">
        <v>31</v>
      </c>
      <c r="B55" s="82" t="s">
        <v>90</v>
      </c>
      <c r="C55" s="68"/>
      <c r="D55" s="56">
        <v>250</v>
      </c>
      <c r="E55" s="57" t="s">
        <v>99</v>
      </c>
      <c r="F55" s="70">
        <v>404.06</v>
      </c>
      <c r="G55" s="71"/>
      <c r="H55" s="71"/>
      <c r="I55" s="72" t="s">
        <v>33</v>
      </c>
      <c r="J55" s="73">
        <f>IF(I55="Less(-)",-1,1)</f>
        <v>1</v>
      </c>
      <c r="K55" s="74" t="s">
        <v>34</v>
      </c>
      <c r="L55" s="74" t="s">
        <v>4</v>
      </c>
      <c r="M55" s="75"/>
      <c r="N55" s="76"/>
      <c r="O55" s="76"/>
      <c r="P55" s="77"/>
      <c r="Q55" s="76"/>
      <c r="R55" s="76"/>
      <c r="S55" s="78"/>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80">
        <f>total_amount_ba($B$2,$D$2,D55,F55,J55,K55,M55)</f>
        <v>0</v>
      </c>
      <c r="BB55" s="80">
        <f>BA55+SUM(N55:AZ55)</f>
        <v>0</v>
      </c>
      <c r="BC55" s="81" t="str">
        <f>SpellNumber(L55,BB55)</f>
        <v>INR Zero Only</v>
      </c>
      <c r="IA55" s="30">
        <v>31</v>
      </c>
      <c r="IB55" s="54" t="s">
        <v>90</v>
      </c>
      <c r="IC55" s="30"/>
      <c r="ID55" s="30">
        <v>250</v>
      </c>
      <c r="IE55" s="30" t="s">
        <v>99</v>
      </c>
      <c r="IF55" s="31"/>
      <c r="IG55" s="31"/>
      <c r="IH55" s="31"/>
      <c r="II55" s="31"/>
    </row>
    <row r="56" spans="1:243" s="29" customFormat="1" ht="337.5">
      <c r="A56" s="69">
        <v>32</v>
      </c>
      <c r="B56" s="82" t="s">
        <v>91</v>
      </c>
      <c r="C56" s="68"/>
      <c r="D56" s="56">
        <v>19</v>
      </c>
      <c r="E56" s="57" t="s">
        <v>95</v>
      </c>
      <c r="F56" s="70">
        <v>404.06</v>
      </c>
      <c r="G56" s="71"/>
      <c r="H56" s="71"/>
      <c r="I56" s="72" t="s">
        <v>33</v>
      </c>
      <c r="J56" s="73">
        <f>IF(I56="Less(-)",-1,1)</f>
        <v>1</v>
      </c>
      <c r="K56" s="74" t="s">
        <v>34</v>
      </c>
      <c r="L56" s="74" t="s">
        <v>4</v>
      </c>
      <c r="M56" s="75"/>
      <c r="N56" s="76"/>
      <c r="O56" s="76"/>
      <c r="P56" s="77"/>
      <c r="Q56" s="76"/>
      <c r="R56" s="76"/>
      <c r="S56" s="78"/>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80">
        <f>total_amount_ba($B$2,$D$2,D56,F56,J56,K56,M56)</f>
        <v>0</v>
      </c>
      <c r="BB56" s="80">
        <f>BA56+SUM(N56:AZ56)</f>
        <v>0</v>
      </c>
      <c r="BC56" s="81" t="str">
        <f>SpellNumber(L56,BB56)</f>
        <v>INR Zero Only</v>
      </c>
      <c r="IA56" s="30">
        <v>32</v>
      </c>
      <c r="IB56" s="54" t="s">
        <v>91</v>
      </c>
      <c r="IC56" s="30"/>
      <c r="ID56" s="30">
        <v>19</v>
      </c>
      <c r="IE56" s="30" t="s">
        <v>95</v>
      </c>
      <c r="IF56" s="31"/>
      <c r="IG56" s="31"/>
      <c r="IH56" s="31"/>
      <c r="II56" s="31"/>
    </row>
    <row r="57" spans="1:243" s="29" customFormat="1" ht="150">
      <c r="A57" s="69">
        <v>33</v>
      </c>
      <c r="B57" s="82" t="s">
        <v>92</v>
      </c>
      <c r="C57" s="68"/>
      <c r="D57" s="56">
        <v>11</v>
      </c>
      <c r="E57" s="57" t="s">
        <v>98</v>
      </c>
      <c r="F57" s="70">
        <v>404.06</v>
      </c>
      <c r="G57" s="71"/>
      <c r="H57" s="71"/>
      <c r="I57" s="72" t="s">
        <v>33</v>
      </c>
      <c r="J57" s="73">
        <f>IF(I57="Less(-)",-1,1)</f>
        <v>1</v>
      </c>
      <c r="K57" s="74" t="s">
        <v>34</v>
      </c>
      <c r="L57" s="74" t="s">
        <v>4</v>
      </c>
      <c r="M57" s="75"/>
      <c r="N57" s="76"/>
      <c r="O57" s="76"/>
      <c r="P57" s="77"/>
      <c r="Q57" s="76"/>
      <c r="R57" s="76"/>
      <c r="S57" s="78"/>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80">
        <f>total_amount_ba($B$2,$D$2,D57,F57,J57,K57,M57)</f>
        <v>0</v>
      </c>
      <c r="BB57" s="80">
        <f>BA57+SUM(N57:AZ57)</f>
        <v>0</v>
      </c>
      <c r="BC57" s="81" t="str">
        <f>SpellNumber(L57,BB57)</f>
        <v>INR Zero Only</v>
      </c>
      <c r="IA57" s="30">
        <v>33</v>
      </c>
      <c r="IB57" s="54" t="s">
        <v>92</v>
      </c>
      <c r="IC57" s="30"/>
      <c r="ID57" s="30">
        <v>11</v>
      </c>
      <c r="IE57" s="30" t="s">
        <v>98</v>
      </c>
      <c r="IF57" s="31"/>
      <c r="IG57" s="31"/>
      <c r="IH57" s="31"/>
      <c r="II57" s="31"/>
    </row>
    <row r="58" spans="1:243" s="29" customFormat="1" ht="112.5">
      <c r="A58" s="69">
        <v>34</v>
      </c>
      <c r="B58" s="82" t="s">
        <v>93</v>
      </c>
      <c r="C58" s="68"/>
      <c r="D58" s="56">
        <v>4.5</v>
      </c>
      <c r="E58" s="57" t="s">
        <v>94</v>
      </c>
      <c r="F58" s="70">
        <v>404.06</v>
      </c>
      <c r="G58" s="71"/>
      <c r="H58" s="71"/>
      <c r="I58" s="72" t="s">
        <v>33</v>
      </c>
      <c r="J58" s="73">
        <f>IF(I58="Less(-)",-1,1)</f>
        <v>1</v>
      </c>
      <c r="K58" s="74" t="s">
        <v>34</v>
      </c>
      <c r="L58" s="74" t="s">
        <v>4</v>
      </c>
      <c r="M58" s="75"/>
      <c r="N58" s="76"/>
      <c r="O58" s="76"/>
      <c r="P58" s="77"/>
      <c r="Q58" s="76"/>
      <c r="R58" s="76"/>
      <c r="S58" s="78"/>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80">
        <f>total_amount_ba($B$2,$D$2,D58,F58,J58,K58,M58)</f>
        <v>0</v>
      </c>
      <c r="BB58" s="80">
        <f>BA58+SUM(N58:AZ58)</f>
        <v>0</v>
      </c>
      <c r="BC58" s="81" t="str">
        <f>SpellNumber(L58,BB58)</f>
        <v>INR Zero Only</v>
      </c>
      <c r="IA58" s="30">
        <v>34</v>
      </c>
      <c r="IB58" s="54" t="s">
        <v>93</v>
      </c>
      <c r="IC58" s="30"/>
      <c r="ID58" s="30">
        <v>4.5</v>
      </c>
      <c r="IE58" s="30" t="s">
        <v>94</v>
      </c>
      <c r="IF58" s="31"/>
      <c r="IG58" s="31"/>
      <c r="IH58" s="31"/>
      <c r="II58" s="31"/>
    </row>
    <row r="59" spans="1:243" s="29" customFormat="1" ht="33" customHeight="1">
      <c r="A59" s="62" t="s">
        <v>35</v>
      </c>
      <c r="B59" s="61"/>
      <c r="C59" s="34"/>
      <c r="D59" s="65"/>
      <c r="E59" s="35"/>
      <c r="F59" s="35"/>
      <c r="G59" s="35"/>
      <c r="H59" s="36"/>
      <c r="I59" s="36"/>
      <c r="J59" s="36"/>
      <c r="K59" s="36"/>
      <c r="L59" s="37"/>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60">
        <f>SUM(BA13:BA58)</f>
        <v>0</v>
      </c>
      <c r="BB59" s="60" t="e">
        <f>SUM(#REF!)</f>
        <v>#REF!</v>
      </c>
      <c r="BC59" s="59" t="str">
        <f>SpellNumber($E$2,BA59)</f>
        <v>INR Zero Only</v>
      </c>
      <c r="IA59" s="30"/>
      <c r="IB59" s="30"/>
      <c r="IC59" s="30"/>
      <c r="ID59" s="30"/>
      <c r="IE59" s="30"/>
      <c r="IF59" s="31"/>
      <c r="IG59" s="31"/>
      <c r="IH59" s="31"/>
      <c r="II59" s="31"/>
    </row>
    <row r="60" spans="1:243" s="47" customFormat="1" ht="39" customHeight="1" hidden="1">
      <c r="A60" s="39" t="s">
        <v>36</v>
      </c>
      <c r="B60" s="40"/>
      <c r="C60" s="41"/>
      <c r="D60" s="66"/>
      <c r="E60" s="52" t="s">
        <v>37</v>
      </c>
      <c r="F60" s="53"/>
      <c r="G60" s="42"/>
      <c r="H60" s="43"/>
      <c r="I60" s="43"/>
      <c r="J60" s="43"/>
      <c r="K60" s="44"/>
      <c r="L60" s="45"/>
      <c r="M60" s="46"/>
      <c r="O60" s="29"/>
      <c r="P60" s="29"/>
      <c r="Q60" s="29"/>
      <c r="R60" s="29"/>
      <c r="S60" s="29"/>
      <c r="BA60" s="48">
        <f>IF(ISBLANK(F60),0,IF(E60="Excess (+)",ROUND(BA59+(BA59*F60),2),IF(E60="Less (-)",ROUND(BA59+(BA59*F60*(-1)),2),0)))</f>
        <v>0</v>
      </c>
      <c r="BB60" s="49">
        <f>ROUND(BA60,0)</f>
        <v>0</v>
      </c>
      <c r="BC60" s="28" t="str">
        <f>SpellNumber(L60,BB60)</f>
        <v> Zero Only</v>
      </c>
      <c r="IA60" s="50"/>
      <c r="IB60" s="50"/>
      <c r="IC60" s="50"/>
      <c r="ID60" s="50"/>
      <c r="IE60" s="50"/>
      <c r="IF60" s="51"/>
      <c r="IG60" s="51"/>
      <c r="IH60" s="51"/>
      <c r="II60" s="51"/>
    </row>
    <row r="61" spans="1:243" s="47" customFormat="1" ht="51" customHeight="1">
      <c r="A61" s="62" t="s">
        <v>38</v>
      </c>
      <c r="B61" s="33"/>
      <c r="C61" s="84" t="str">
        <f>SpellNumber($E$2,BA59)</f>
        <v>INR Zero Only</v>
      </c>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IA61" s="50"/>
      <c r="IB61" s="50"/>
      <c r="IC61" s="50"/>
      <c r="ID61" s="50"/>
      <c r="IE61" s="50"/>
      <c r="IF61" s="51"/>
      <c r="IG61" s="51"/>
      <c r="IH61" s="51"/>
      <c r="II61" s="51"/>
    </row>
  </sheetData>
  <sheetProtection password="F5B2" sheet="1"/>
  <mergeCells count="8">
    <mergeCell ref="A9:BC9"/>
    <mergeCell ref="C61:BC61"/>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60">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0">
      <formula1>0</formula1>
      <formula2>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8 L57">
      <formula1>"INR"</formula1>
    </dataValidation>
    <dataValidation type="decimal" allowBlank="1" showErrorMessage="1" errorTitle="Invalid Entry" error="Only Numeric Values are allowed. " sqref="A13:A58">
      <formula1>0</formula1>
      <formula2>999999999999999</formula2>
    </dataValidation>
    <dataValidation type="list" allowBlank="1" showErrorMessage="1" sqref="K13:K58">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58">
      <formula1>0</formula1>
      <formula2>999999999999999</formula2>
    </dataValidation>
    <dataValidation allowBlank="1" showInputMessage="1" showErrorMessage="1" promptTitle="Units" prompt="Please enter Units in text" sqref="E13:E58"/>
    <dataValidation type="decimal" allowBlank="1" showInputMessage="1" showErrorMessage="1" promptTitle="Rate Entry" prompt="Please enter the Basic Price in Rupees for this item. " errorTitle="Invaid Entry" error="Only Numeric Values are allowed. " sqref="G13:H58">
      <formula1>0</formula1>
      <formula2>999999999999999</formula2>
    </dataValidation>
    <dataValidation allowBlank="1" showInputMessage="1" showErrorMessage="1" promptTitle="Itemcode/Make" prompt="Please enter text" sqref="C13:C58">
      <formula1>0</formula1>
      <formula2>0</formula2>
    </dataValidation>
    <dataValidation type="decimal" allowBlank="1" showInputMessage="1" showErrorMessage="1" promptTitle="Quantity" prompt="Please enter the Quantity for this item. " errorTitle="Invalid Entry" error="Only Numeric Values are allowed. " sqref="D13:D58 F13:F5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8">
      <formula1>0</formula1>
      <formula2>999999999999999</formula2>
    </dataValidation>
    <dataValidation type="list" showErrorMessage="1" sqref="I13:I58">
      <formula1>"Excess(+),Less(-)"</formula1>
      <formula2>0</formula2>
    </dataValidation>
    <dataValidation allowBlank="1" showInputMessage="1" showErrorMessage="1" promptTitle="Addition / Deduction" prompt="Please Choose the correct One" sqref="J13:J58">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2024-04-12T08:56:38Z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