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<sst xmlns="http://schemas.openxmlformats.org/spreadsheetml/2006/main" count="266" uniqueCount="77">
  <si>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</si>
  <si>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</si>
  <si>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</si>
  <si>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</si>
  <si>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</si>
  <si>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</si>
  <si>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</si>
  <si>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</si>
  <si>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</si>
  <si>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</si>
  <si>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</si>
  <si>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</si>
  <si>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</si>
  <si>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</si>
  <si>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</si>
  <si>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</si>
  <si>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</si>
  <si>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</si>
  <si>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</si>
  <si>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</si>
  <si>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</si>
  <si>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</si>
  <si>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</si>
  <si>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</si>
  <si>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</si>
  <si>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</si>
  <si>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</si>
  <si>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</si>
  <si>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</si>
  <si>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</si>
  <si>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</si>
  <si>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</si>
  <si>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</si>
  <si>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</si>
  <si>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</si>
  <si>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</si>
  <si>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</si>
  <si>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</si>
  <si>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</si>
  <si>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</si>
  <si>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</si>
  <si>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</si>
  <si>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</si>
  <si>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</si>
  <si>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</si>
  <si>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</si>
  <si>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</si>
  <si>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Cum</t>
  </si>
  <si>
    <t>1:6 (1 cement: 6 fine sand)</t>
  </si>
  <si>
    <t>Kg</t>
  </si>
  <si>
    <t>Providing and laying in position cement concrete of specified gradeexcluding the cost of centering and shuttering - All work up to plinthlevel :</t>
  </si>
  <si>
    <t>Name of Work: Reconstruction of damaged RR wall, providing protective chain link fencing over the existing walls and resurfacing of the area with paver blocks near C3 quarters at IISER campus, Vithura</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</si>
  <si>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disposal/backfilling of surplus excavated soil as directed, within a lead of 500 m.</t>
  </si>
  <si>
    <t>All kinds of soil.</t>
  </si>
  <si>
    <t xml:space="preserve">Earth work in excavation by mechanical means (Hydraulic excavator)/ manual means over areas (exceeding 30 cm in depth, 1.5 m in width as well as 10 sqm on plan) including getting out and disposal/backfilling of excavated earth lead upto 500 m and lift upto 1.5 m, as directed by Engineer-in charge.
</t>
  </si>
  <si>
    <t>Demolishing stone rubble masonry manually/ by mechanical means including stacking of serviceable material and disposal of unserviceable material within 50 metres lead as per direction of Engineer-in-charge :</t>
  </si>
  <si>
    <t>In cement mortar</t>
  </si>
  <si>
    <t xml:space="preserve">Centering and shuttering including strutting, propping etc. and removal of form work for :
</t>
  </si>
  <si>
    <t>Foundations, footings, bases for columns, walls, etc</t>
  </si>
  <si>
    <t xml:space="preserve">1:5:10 (1 cement : 5 coarse sand (zone-III) derived from natural sources : 10 graded stone aggregate 40 mm nominal size derived from natural sources) </t>
  </si>
  <si>
    <t>1:3:6 (1 Cement : 3 coarse sand (zone-III) derived from natural sources : 6 graded stone aggregate 20 mm nominal size derived from natural sources)</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</si>
  <si>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</si>
  <si>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derived from natural sources)</t>
  </si>
  <si>
    <t>Steel reinforcement for R.C.C. work including straightening, cutting, bending, placing in position and binding all complete upto plinth level.</t>
  </si>
  <si>
    <t xml:space="preserve">Thermo-Mechanically Treated bars of grade Fe-500D or more. </t>
  </si>
  <si>
    <t>Random rubble masonry with hard stone in foundation and plinth including levelling up with cement concrete 1:6:12 (1 cement : 6 coarse sand : 12 graded stone aggregate 20 mm nominal size) upto plinth level with :</t>
  </si>
  <si>
    <t>Cement mortar 1:6 (1 cement : 6 coarse sand)</t>
  </si>
  <si>
    <t>Providing and Constructing Solid Cement Concrete block masonry in Cement Mortar 1:6 ( 1 cement : 6 coarse sand) using factory made, load bearing, approved quality Cement Concrete blocks of specified size, Grade A (3.5), Density of blocks not less than 1500 kg/cum. Minimum average Compressive strength of units 3.5N/sqmm and Minimum strength of individual units 2.8N/sqmm, set to level plumb including setting in position, providing scaffolding, curing, raking out joints wherever required etc., complete with all leads and all as per specification and directions of the Engineer-in-charge.</t>
  </si>
  <si>
    <t xml:space="preserve">12 mm cement plaster of mix : </t>
  </si>
  <si>
    <t>Providing and laying at or near ground level factory made kerb stone/back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stone/backstone shall be approved by Engineer-in-charge).</t>
  </si>
  <si>
    <t>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including necessary earth work in surface excavation   cutting &amp; filling, filling available excavated earth to required quanitity, levelling &amp; compacting the surface to proper required grade, etc complete all as per the direction of Engineer-in-charge.</t>
  </si>
  <si>
    <t>Structural steel work riveted, bolted or welded in built up sections, trusses and framed work, fencing frames including cutting, hoisting, fixing in position and applying a priming coat of approved epoxy steel primer and two or more coats of synthetic enamel paint, etc complete all as per the direction of Engineer-in-charge.</t>
  </si>
  <si>
    <t>Providing and fixing G.I. chain link fabric fencing of required width in mesh size 50x50 mm including strengthening with 2 mm dia wire or nuts, bolts and washers as required, applying a priming coat of approved epoxy steel primer and two or more coats of synthetic enamel paint complete all as per the direction of
Engineer-in-charge.</t>
  </si>
  <si>
    <t>Made of G.I. wire of dia 4 mm</t>
  </si>
  <si>
    <t>Steel work in built up tubular (round, square or rectangular hollow tubesetc.) trusses etc., including cutting, hoisting, fixing in position and applying a priming coat of approved epoxy steel primer and two or more coats of synthetic enamel paint, including welding and bolted with special shaped washers etc complete all as per the direction of Engineer-in-charge</t>
  </si>
  <si>
    <t>Hot finished welded type tubes</t>
  </si>
  <si>
    <t>For 150/200 mm thick walls all work upto plinth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</si>
</sst>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3"/>
  <sheetViews>
    <sheetView showGridLines="0" zoomScale="80" zoomScaleNormal="80" zoomScalePageLayoutView="0" workbookViewId="0" topLeftCell="A1">
      <selection activeCell="B40" sqref="B40"/>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50">
      <c r="A13" s="69">
        <v>1</v>
      </c>
      <c r="B13" s="82" t="s">
        <v>52</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52</v>
      </c>
      <c r="IC13" s="30"/>
      <c r="ID13" s="30"/>
      <c r="IE13" s="30"/>
      <c r="IF13" s="31"/>
      <c r="IG13" s="31"/>
      <c r="IH13" s="31"/>
      <c r="II13" s="31"/>
    </row>
    <row r="14" spans="1:243" s="29" customFormat="1" ht="18.75">
      <c r="A14" s="69">
        <v>1.1</v>
      </c>
      <c r="B14" s="82" t="s">
        <v>53</v>
      </c>
      <c r="C14" s="68"/>
      <c r="D14" s="56">
        <v>49</v>
      </c>
      <c r="E14" s="57" t="s">
        <v>47</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53</v>
      </c>
      <c r="IC14" s="30"/>
      <c r="ID14" s="30">
        <v>49</v>
      </c>
      <c r="IE14" s="30" t="s">
        <v>47</v>
      </c>
      <c r="IF14" s="31"/>
      <c r="IG14" s="31"/>
      <c r="IH14" s="31"/>
      <c r="II14" s="31"/>
    </row>
    <row r="15" spans="1:243" s="29" customFormat="1" ht="150">
      <c r="A15" s="69">
        <v>2</v>
      </c>
      <c r="B15" s="82" t="s">
        <v>54</v>
      </c>
      <c r="C15" s="68"/>
      <c r="D15" s="56"/>
      <c r="E15" s="57"/>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54</v>
      </c>
      <c r="IC15" s="30"/>
      <c r="ID15" s="30"/>
      <c r="IE15" s="30"/>
      <c r="IF15" s="31"/>
      <c r="IG15" s="31"/>
      <c r="IH15" s="31"/>
      <c r="II15" s="31"/>
    </row>
    <row r="16" spans="1:243" s="29" customFormat="1" ht="18.75">
      <c r="A16" s="69">
        <v>2.1</v>
      </c>
      <c r="B16" s="82" t="s">
        <v>53</v>
      </c>
      <c r="C16" s="68"/>
      <c r="D16" s="56">
        <v>130</v>
      </c>
      <c r="E16" s="57" t="s">
        <v>47</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53</v>
      </c>
      <c r="IC16" s="30"/>
      <c r="ID16" s="30">
        <v>130</v>
      </c>
      <c r="IE16" s="30" t="s">
        <v>47</v>
      </c>
      <c r="IF16" s="31"/>
      <c r="IG16" s="31"/>
      <c r="IH16" s="31"/>
      <c r="II16" s="31"/>
    </row>
    <row r="17" spans="1:243" s="29" customFormat="1" ht="93.75">
      <c r="A17" s="69">
        <v>3</v>
      </c>
      <c r="B17" s="82" t="s">
        <v>55</v>
      </c>
      <c r="C17" s="68"/>
      <c r="D17" s="56"/>
      <c r="E17" s="57"/>
      <c r="F17" s="70"/>
      <c r="G17" s="71"/>
      <c r="H17" s="71"/>
      <c r="I17" s="72" t="s">
        <v>33</v>
      </c>
      <c r="J17" s="73">
        <f>IF(I17="Less(-)",-1,1)</f>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3</v>
      </c>
      <c r="IB17" s="54" t="s">
        <v>55</v>
      </c>
      <c r="IC17" s="30"/>
      <c r="ID17" s="30"/>
      <c r="IE17" s="30"/>
      <c r="IF17" s="31"/>
      <c r="IG17" s="31"/>
      <c r="IH17" s="31"/>
      <c r="II17" s="31"/>
    </row>
    <row r="18" spans="1:243" s="29" customFormat="1" ht="18.75">
      <c r="A18" s="69">
        <v>3.1</v>
      </c>
      <c r="B18" s="82" t="s">
        <v>56</v>
      </c>
      <c r="C18" s="68"/>
      <c r="D18" s="56">
        <v>3.1</v>
      </c>
      <c r="E18" s="57" t="s">
        <v>47</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3.1</v>
      </c>
      <c r="IB18" s="54" t="s">
        <v>56</v>
      </c>
      <c r="IC18" s="30"/>
      <c r="ID18" s="30">
        <v>3.1</v>
      </c>
      <c r="IE18" s="30" t="s">
        <v>47</v>
      </c>
      <c r="IF18" s="31"/>
      <c r="IG18" s="31"/>
      <c r="IH18" s="31"/>
      <c r="II18" s="31"/>
    </row>
    <row r="19" spans="1:243" s="29" customFormat="1" ht="56.25">
      <c r="A19" s="69">
        <v>4</v>
      </c>
      <c r="B19" s="82" t="s">
        <v>57</v>
      </c>
      <c r="C19" s="68"/>
      <c r="D19" s="56"/>
      <c r="E19" s="57"/>
      <c r="F19" s="70"/>
      <c r="G19" s="71"/>
      <c r="H19" s="71"/>
      <c r="I19" s="72" t="s">
        <v>33</v>
      </c>
      <c r="J19" s="73">
        <f>IF(I19="Less(-)",-1,1)</f>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4</v>
      </c>
      <c r="IB19" s="54" t="s">
        <v>57</v>
      </c>
      <c r="IC19" s="30"/>
      <c r="ID19" s="30"/>
      <c r="IE19" s="30"/>
      <c r="IF19" s="31"/>
      <c r="IG19" s="31"/>
      <c r="IH19" s="31"/>
      <c r="II19" s="31"/>
    </row>
    <row r="20" spans="1:243" s="29" customFormat="1" ht="37.5">
      <c r="A20" s="69">
        <v>4.1</v>
      </c>
      <c r="B20" s="82" t="s">
        <v>58</v>
      </c>
      <c r="C20" s="68"/>
      <c r="D20" s="56">
        <v>15</v>
      </c>
      <c r="E20" s="57" t="s">
        <v>46</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4.1</v>
      </c>
      <c r="IB20" s="54" t="s">
        <v>58</v>
      </c>
      <c r="IC20" s="30"/>
      <c r="ID20" s="30">
        <v>15</v>
      </c>
      <c r="IE20" s="30" t="s">
        <v>46</v>
      </c>
      <c r="IF20" s="31"/>
      <c r="IG20" s="31"/>
      <c r="IH20" s="31"/>
      <c r="II20" s="31"/>
    </row>
    <row r="21" spans="1:243" s="29" customFormat="1" ht="56.25">
      <c r="A21" s="69">
        <v>5</v>
      </c>
      <c r="B21" s="82" t="s">
        <v>50</v>
      </c>
      <c r="C21" s="68"/>
      <c r="D21" s="56"/>
      <c r="E21" s="57"/>
      <c r="F21" s="70"/>
      <c r="G21" s="71"/>
      <c r="H21" s="71"/>
      <c r="I21" s="72" t="s">
        <v>33</v>
      </c>
      <c r="J21" s="73">
        <f>IF(I21="Less(-)",-1,1)</f>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5</v>
      </c>
      <c r="IB21" s="54" t="s">
        <v>50</v>
      </c>
      <c r="IC21" s="30"/>
      <c r="ID21" s="30"/>
      <c r="IE21" s="30"/>
      <c r="IF21" s="31"/>
      <c r="IG21" s="31"/>
      <c r="IH21" s="31"/>
      <c r="II21" s="31"/>
    </row>
    <row r="22" spans="1:243" s="29" customFormat="1" ht="56.25">
      <c r="A22" s="69">
        <v>5.1</v>
      </c>
      <c r="B22" s="82" t="s">
        <v>59</v>
      </c>
      <c r="C22" s="68"/>
      <c r="D22" s="56">
        <v>17</v>
      </c>
      <c r="E22" s="57" t="s">
        <v>47</v>
      </c>
      <c r="F22" s="70">
        <v>2769.9</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5.1</v>
      </c>
      <c r="IB22" s="54" t="s">
        <v>59</v>
      </c>
      <c r="IC22" s="30"/>
      <c r="ID22" s="30">
        <v>17</v>
      </c>
      <c r="IE22" s="30" t="s">
        <v>47</v>
      </c>
      <c r="IF22" s="31"/>
      <c r="IG22" s="31"/>
      <c r="IH22" s="31"/>
      <c r="II22" s="31"/>
    </row>
    <row r="23" spans="1:243" s="29" customFormat="1" ht="56.25">
      <c r="A23" s="69">
        <v>5.2</v>
      </c>
      <c r="B23" s="82" t="s">
        <v>60</v>
      </c>
      <c r="C23" s="68"/>
      <c r="D23" s="56">
        <v>4.3</v>
      </c>
      <c r="E23" s="57" t="s">
        <v>47</v>
      </c>
      <c r="F23" s="70">
        <v>404.06</v>
      </c>
      <c r="G23" s="71"/>
      <c r="H23" s="71"/>
      <c r="I23" s="72" t="s">
        <v>33</v>
      </c>
      <c r="J23" s="73">
        <f aca="true" t="shared" si="0" ref="J23:J38">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5.2</v>
      </c>
      <c r="IB23" s="54" t="s">
        <v>60</v>
      </c>
      <c r="IC23" s="30"/>
      <c r="ID23" s="30">
        <v>4.3</v>
      </c>
      <c r="IE23" s="30" t="s">
        <v>47</v>
      </c>
      <c r="IF23" s="31"/>
      <c r="IG23" s="31"/>
      <c r="IH23" s="31"/>
      <c r="II23" s="31"/>
    </row>
    <row r="24" spans="1:243" s="29" customFormat="1" ht="75">
      <c r="A24" s="69">
        <v>6</v>
      </c>
      <c r="B24" s="82" t="s">
        <v>61</v>
      </c>
      <c r="C24" s="68"/>
      <c r="D24" s="56"/>
      <c r="E24" s="57"/>
      <c r="F24" s="70"/>
      <c r="G24" s="71"/>
      <c r="H24" s="71"/>
      <c r="I24" s="72" t="s">
        <v>33</v>
      </c>
      <c r="J24" s="73">
        <f t="shared" si="0"/>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6</v>
      </c>
      <c r="IB24" s="54" t="s">
        <v>61</v>
      </c>
      <c r="IC24" s="30"/>
      <c r="ID24" s="30"/>
      <c r="IE24" s="30"/>
      <c r="IF24" s="31"/>
      <c r="IG24" s="31"/>
      <c r="IH24" s="31"/>
      <c r="II24" s="31"/>
    </row>
    <row r="25" spans="1:243" s="29" customFormat="1" ht="56.25">
      <c r="A25" s="69">
        <v>6.1</v>
      </c>
      <c r="B25" s="82" t="s">
        <v>62</v>
      </c>
      <c r="C25" s="68"/>
      <c r="D25" s="56">
        <v>2.5</v>
      </c>
      <c r="E25" s="57" t="s">
        <v>47</v>
      </c>
      <c r="F25" s="70">
        <v>2769.9</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6.1</v>
      </c>
      <c r="IB25" s="54" t="s">
        <v>62</v>
      </c>
      <c r="IC25" s="30"/>
      <c r="ID25" s="30">
        <v>2.5</v>
      </c>
      <c r="IE25" s="30" t="s">
        <v>47</v>
      </c>
      <c r="IF25" s="31"/>
      <c r="IG25" s="31"/>
      <c r="IH25" s="31"/>
      <c r="II25" s="31"/>
    </row>
    <row r="26" spans="1:243" s="29" customFormat="1" ht="75">
      <c r="A26" s="69">
        <v>7</v>
      </c>
      <c r="B26" s="82" t="s">
        <v>63</v>
      </c>
      <c r="C26" s="68"/>
      <c r="D26" s="56"/>
      <c r="E26" s="57"/>
      <c r="F26" s="70"/>
      <c r="G26" s="71"/>
      <c r="H26" s="71"/>
      <c r="I26" s="72" t="s">
        <v>33</v>
      </c>
      <c r="J26" s="73">
        <f>IF(I26="Less(-)",-1,1)</f>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7</v>
      </c>
      <c r="IB26" s="54" t="s">
        <v>63</v>
      </c>
      <c r="IC26" s="30"/>
      <c r="ID26" s="30"/>
      <c r="IE26" s="30"/>
      <c r="IF26" s="31"/>
      <c r="IG26" s="31"/>
      <c r="IH26" s="31"/>
      <c r="II26" s="31"/>
    </row>
    <row r="27" spans="1:243" s="29" customFormat="1" ht="37.5">
      <c r="A27" s="69">
        <v>7.1</v>
      </c>
      <c r="B27" s="82" t="s">
        <v>64</v>
      </c>
      <c r="C27" s="68"/>
      <c r="D27" s="56">
        <v>200</v>
      </c>
      <c r="E27" s="57" t="s">
        <v>49</v>
      </c>
      <c r="F27" s="70">
        <v>2769.9</v>
      </c>
      <c r="G27" s="71"/>
      <c r="H27" s="71"/>
      <c r="I27" s="72" t="s">
        <v>33</v>
      </c>
      <c r="J27" s="73">
        <f>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7.1</v>
      </c>
      <c r="IB27" s="54" t="s">
        <v>64</v>
      </c>
      <c r="IC27" s="30"/>
      <c r="ID27" s="30">
        <v>200</v>
      </c>
      <c r="IE27" s="30" t="s">
        <v>49</v>
      </c>
      <c r="IF27" s="31"/>
      <c r="IG27" s="31"/>
      <c r="IH27" s="31"/>
      <c r="II27" s="31"/>
    </row>
    <row r="28" spans="1:243" s="29" customFormat="1" ht="93.75">
      <c r="A28" s="69">
        <v>8</v>
      </c>
      <c r="B28" s="82" t="s">
        <v>65</v>
      </c>
      <c r="C28" s="68"/>
      <c r="D28" s="56"/>
      <c r="E28" s="57"/>
      <c r="F28" s="70"/>
      <c r="G28" s="71"/>
      <c r="H28" s="71"/>
      <c r="I28" s="72" t="s">
        <v>33</v>
      </c>
      <c r="J28" s="73">
        <f>IF(I28="Less(-)",-1,1)</f>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8</v>
      </c>
      <c r="IB28" s="54" t="s">
        <v>65</v>
      </c>
      <c r="IC28" s="30"/>
      <c r="ID28" s="30"/>
      <c r="IE28" s="30"/>
      <c r="IF28" s="31"/>
      <c r="IG28" s="31"/>
      <c r="IH28" s="31"/>
      <c r="II28" s="31"/>
    </row>
    <row r="29" spans="1:243" s="29" customFormat="1" ht="18.75">
      <c r="A29" s="69">
        <v>8.1</v>
      </c>
      <c r="B29" s="82" t="s">
        <v>66</v>
      </c>
      <c r="C29" s="68"/>
      <c r="D29" s="56">
        <v>85</v>
      </c>
      <c r="E29" s="57" t="s">
        <v>47</v>
      </c>
      <c r="F29" s="70">
        <v>2769.9</v>
      </c>
      <c r="G29" s="71"/>
      <c r="H29" s="71"/>
      <c r="I29" s="72" t="s">
        <v>33</v>
      </c>
      <c r="J29" s="73">
        <f>IF(I29="Less(-)",-1,1)</f>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8.1</v>
      </c>
      <c r="IB29" s="54" t="s">
        <v>66</v>
      </c>
      <c r="IC29" s="30"/>
      <c r="ID29" s="30">
        <v>85</v>
      </c>
      <c r="IE29" s="30" t="s">
        <v>47</v>
      </c>
      <c r="IF29" s="31"/>
      <c r="IG29" s="31"/>
      <c r="IH29" s="31"/>
      <c r="II29" s="31"/>
    </row>
    <row r="30" spans="1:243" s="29" customFormat="1" ht="243.75">
      <c r="A30" s="69">
        <v>9</v>
      </c>
      <c r="B30" s="82" t="s">
        <v>67</v>
      </c>
      <c r="C30" s="68"/>
      <c r="D30" s="56"/>
      <c r="E30" s="57"/>
      <c r="F30" s="70"/>
      <c r="G30" s="71"/>
      <c r="H30" s="71"/>
      <c r="I30" s="72" t="s">
        <v>33</v>
      </c>
      <c r="J30" s="73">
        <f>IF(I30="Less(-)",-1,1)</f>
        <v>1</v>
      </c>
      <c r="K30" s="74" t="s">
        <v>34</v>
      </c>
      <c r="L30" s="74" t="s">
        <v>4</v>
      </c>
      <c r="M30" s="57"/>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c r="BB30" s="80"/>
      <c r="BC30" s="81"/>
      <c r="IA30" s="30">
        <v>9</v>
      </c>
      <c r="IB30" s="54" t="s">
        <v>67</v>
      </c>
      <c r="IC30" s="30"/>
      <c r="ID30" s="30"/>
      <c r="IE30" s="30"/>
      <c r="IF30" s="31"/>
      <c r="IG30" s="31"/>
      <c r="IH30" s="31"/>
      <c r="II30" s="31"/>
    </row>
    <row r="31" spans="1:243" s="29" customFormat="1" ht="18.75">
      <c r="A31" s="69">
        <v>9.1</v>
      </c>
      <c r="B31" s="82" t="s">
        <v>76</v>
      </c>
      <c r="C31" s="68"/>
      <c r="D31" s="56">
        <v>9.5</v>
      </c>
      <c r="E31" s="57" t="s">
        <v>47</v>
      </c>
      <c r="F31" s="70">
        <v>2769.9</v>
      </c>
      <c r="G31" s="71"/>
      <c r="H31" s="71"/>
      <c r="I31" s="72" t="s">
        <v>33</v>
      </c>
      <c r="J31" s="73">
        <f>IF(I31="Less(-)",-1,1)</f>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9.1</v>
      </c>
      <c r="IB31" s="54" t="s">
        <v>76</v>
      </c>
      <c r="IC31" s="30"/>
      <c r="ID31" s="30">
        <v>9.5</v>
      </c>
      <c r="IE31" s="30" t="s">
        <v>47</v>
      </c>
      <c r="IF31" s="31"/>
      <c r="IG31" s="31"/>
      <c r="IH31" s="31"/>
      <c r="II31" s="31"/>
    </row>
    <row r="32" spans="1:243" s="29" customFormat="1" ht="18.75">
      <c r="A32" s="69">
        <v>10</v>
      </c>
      <c r="B32" s="82" t="s">
        <v>68</v>
      </c>
      <c r="C32" s="68"/>
      <c r="D32" s="56"/>
      <c r="E32" s="57"/>
      <c r="F32" s="70"/>
      <c r="G32" s="71"/>
      <c r="H32" s="71"/>
      <c r="I32" s="72" t="s">
        <v>33</v>
      </c>
      <c r="J32" s="73">
        <f>IF(I32="Less(-)",-1,1)</f>
        <v>1</v>
      </c>
      <c r="K32" s="74" t="s">
        <v>34</v>
      </c>
      <c r="L32" s="74" t="s">
        <v>4</v>
      </c>
      <c r="M32" s="57"/>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c r="BB32" s="80"/>
      <c r="BC32" s="81"/>
      <c r="IA32" s="30">
        <v>10</v>
      </c>
      <c r="IB32" s="54" t="s">
        <v>68</v>
      </c>
      <c r="IC32" s="30"/>
      <c r="ID32" s="30"/>
      <c r="IE32" s="30"/>
      <c r="IF32" s="31"/>
      <c r="IG32" s="31"/>
      <c r="IH32" s="31"/>
      <c r="II32" s="31"/>
    </row>
    <row r="33" spans="1:243" s="29" customFormat="1" ht="18.75">
      <c r="A33" s="69">
        <v>10.1</v>
      </c>
      <c r="B33" s="82" t="s">
        <v>48</v>
      </c>
      <c r="C33" s="68"/>
      <c r="D33" s="56">
        <v>165</v>
      </c>
      <c r="E33" s="57" t="s">
        <v>46</v>
      </c>
      <c r="F33" s="70">
        <v>2769.9</v>
      </c>
      <c r="G33" s="71"/>
      <c r="H33" s="71"/>
      <c r="I33" s="72" t="s">
        <v>33</v>
      </c>
      <c r="J33" s="73">
        <f>IF(I33="Less(-)",-1,1)</f>
        <v>1</v>
      </c>
      <c r="K33" s="74" t="s">
        <v>34</v>
      </c>
      <c r="L33" s="74" t="s">
        <v>4</v>
      </c>
      <c r="M33" s="75"/>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f>total_amount_ba($B$2,$D$2,D33,F33,J33,K33,M33)</f>
        <v>0</v>
      </c>
      <c r="BB33" s="80">
        <f>BA33+SUM(N33:AZ33)</f>
        <v>0</v>
      </c>
      <c r="BC33" s="81" t="str">
        <f>SpellNumber(L33,BB33)</f>
        <v>INR Zero Only</v>
      </c>
      <c r="IA33" s="30">
        <v>10.1</v>
      </c>
      <c r="IB33" s="54" t="s">
        <v>48</v>
      </c>
      <c r="IC33" s="30"/>
      <c r="ID33" s="30">
        <v>165</v>
      </c>
      <c r="IE33" s="30" t="s">
        <v>46</v>
      </c>
      <c r="IF33" s="31"/>
      <c r="IG33" s="31"/>
      <c r="IH33" s="31"/>
      <c r="II33" s="31"/>
    </row>
    <row r="34" spans="1:243" s="29" customFormat="1" ht="243.75">
      <c r="A34" s="69">
        <v>11</v>
      </c>
      <c r="B34" s="82" t="s">
        <v>69</v>
      </c>
      <c r="C34" s="68"/>
      <c r="D34" s="56">
        <v>9.5</v>
      </c>
      <c r="E34" s="57" t="s">
        <v>47</v>
      </c>
      <c r="F34" s="70">
        <v>2769.9</v>
      </c>
      <c r="G34" s="71"/>
      <c r="H34" s="71"/>
      <c r="I34" s="72" t="s">
        <v>33</v>
      </c>
      <c r="J34" s="73">
        <f t="shared" si="0"/>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11</v>
      </c>
      <c r="IB34" s="54" t="s">
        <v>69</v>
      </c>
      <c r="IC34" s="30"/>
      <c r="ID34" s="30">
        <v>9.5</v>
      </c>
      <c r="IE34" s="30" t="s">
        <v>47</v>
      </c>
      <c r="IF34" s="31"/>
      <c r="IG34" s="31"/>
      <c r="IH34" s="31"/>
      <c r="II34" s="31"/>
    </row>
    <row r="35" spans="1:243" s="29" customFormat="1" ht="243.75">
      <c r="A35" s="69">
        <v>12</v>
      </c>
      <c r="B35" s="82" t="s">
        <v>70</v>
      </c>
      <c r="C35" s="68"/>
      <c r="D35" s="56">
        <v>300</v>
      </c>
      <c r="E35" s="57" t="s">
        <v>46</v>
      </c>
      <c r="F35" s="70">
        <v>2769.9</v>
      </c>
      <c r="G35" s="71"/>
      <c r="H35" s="71"/>
      <c r="I35" s="72" t="s">
        <v>33</v>
      </c>
      <c r="J35" s="73">
        <f t="shared" si="0"/>
        <v>1</v>
      </c>
      <c r="K35" s="74" t="s">
        <v>34</v>
      </c>
      <c r="L35" s="74" t="s">
        <v>4</v>
      </c>
      <c r="M35" s="75"/>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f>total_amount_ba($B$2,$D$2,D35,F35,J35,K35,M35)</f>
        <v>0</v>
      </c>
      <c r="BB35" s="80">
        <f>BA35+SUM(N35:AZ35)</f>
        <v>0</v>
      </c>
      <c r="BC35" s="81" t="str">
        <f>SpellNumber(L35,BB35)</f>
        <v>INR Zero Only</v>
      </c>
      <c r="IA35" s="30">
        <v>12</v>
      </c>
      <c r="IB35" s="54" t="s">
        <v>70</v>
      </c>
      <c r="IC35" s="30"/>
      <c r="ID35" s="30">
        <v>300</v>
      </c>
      <c r="IE35" s="30" t="s">
        <v>46</v>
      </c>
      <c r="IF35" s="31"/>
      <c r="IG35" s="31"/>
      <c r="IH35" s="31"/>
      <c r="II35" s="31"/>
    </row>
    <row r="36" spans="1:243" s="29" customFormat="1" ht="131.25">
      <c r="A36" s="69">
        <v>13</v>
      </c>
      <c r="B36" s="82" t="s">
        <v>71</v>
      </c>
      <c r="C36" s="68"/>
      <c r="D36" s="56">
        <v>1900</v>
      </c>
      <c r="E36" s="57" t="s">
        <v>49</v>
      </c>
      <c r="F36" s="70">
        <v>2769.9</v>
      </c>
      <c r="G36" s="71"/>
      <c r="H36" s="71"/>
      <c r="I36" s="72" t="s">
        <v>33</v>
      </c>
      <c r="J36" s="73">
        <f t="shared" si="0"/>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total_amount_ba($B$2,$D$2,D36,F36,J36,K36,M36)</f>
        <v>0</v>
      </c>
      <c r="BB36" s="80">
        <f>BA36+SUM(N36:AZ36)</f>
        <v>0</v>
      </c>
      <c r="BC36" s="81" t="str">
        <f>SpellNumber(L36,BB36)</f>
        <v>INR Zero Only</v>
      </c>
      <c r="IA36" s="30">
        <v>13</v>
      </c>
      <c r="IB36" s="54" t="s">
        <v>71</v>
      </c>
      <c r="IC36" s="30"/>
      <c r="ID36" s="30">
        <v>1900</v>
      </c>
      <c r="IE36" s="30" t="s">
        <v>49</v>
      </c>
      <c r="IF36" s="31"/>
      <c r="IG36" s="31"/>
      <c r="IH36" s="31"/>
      <c r="II36" s="31"/>
    </row>
    <row r="37" spans="1:243" s="29" customFormat="1" ht="150">
      <c r="A37" s="69">
        <v>14</v>
      </c>
      <c r="B37" s="82" t="s">
        <v>72</v>
      </c>
      <c r="C37" s="68"/>
      <c r="D37" s="56"/>
      <c r="E37" s="57"/>
      <c r="F37" s="70"/>
      <c r="G37" s="71"/>
      <c r="H37" s="71"/>
      <c r="I37" s="72" t="s">
        <v>33</v>
      </c>
      <c r="J37" s="73">
        <f t="shared" si="0"/>
        <v>1</v>
      </c>
      <c r="K37" s="74" t="s">
        <v>34</v>
      </c>
      <c r="L37" s="74" t="s">
        <v>4</v>
      </c>
      <c r="M37" s="57"/>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BB37" s="80"/>
      <c r="BC37" s="81"/>
      <c r="IA37" s="30">
        <v>14</v>
      </c>
      <c r="IB37" s="54" t="s">
        <v>72</v>
      </c>
      <c r="IC37" s="30"/>
      <c r="ID37" s="30"/>
      <c r="IE37" s="30"/>
      <c r="IF37" s="31"/>
      <c r="IG37" s="31"/>
      <c r="IH37" s="31"/>
      <c r="II37" s="31"/>
    </row>
    <row r="38" spans="1:243" s="29" customFormat="1" ht="18.75">
      <c r="A38" s="69">
        <v>14.1</v>
      </c>
      <c r="B38" s="82" t="s">
        <v>73</v>
      </c>
      <c r="C38" s="68"/>
      <c r="D38" s="56">
        <v>150</v>
      </c>
      <c r="E38" s="57" t="s">
        <v>46</v>
      </c>
      <c r="F38" s="70">
        <v>2769.9</v>
      </c>
      <c r="G38" s="71"/>
      <c r="H38" s="71"/>
      <c r="I38" s="72" t="s">
        <v>33</v>
      </c>
      <c r="J38" s="73">
        <f t="shared" si="0"/>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total_amount_ba($B$2,$D$2,D38,F38,J38,K38,M38)</f>
        <v>0</v>
      </c>
      <c r="BB38" s="80">
        <f>BA38+SUM(N38:AZ38)</f>
        <v>0</v>
      </c>
      <c r="BC38" s="81" t="str">
        <f>SpellNumber(L38,BB38)</f>
        <v>INR Zero Only</v>
      </c>
      <c r="IA38" s="30">
        <v>14.1</v>
      </c>
      <c r="IB38" s="54" t="s">
        <v>73</v>
      </c>
      <c r="IC38" s="30"/>
      <c r="ID38" s="30">
        <v>150</v>
      </c>
      <c r="IE38" s="30" t="s">
        <v>46</v>
      </c>
      <c r="IF38" s="31"/>
      <c r="IG38" s="31"/>
      <c r="IH38" s="31"/>
      <c r="II38" s="31"/>
    </row>
    <row r="39" spans="1:243" s="29" customFormat="1" ht="150">
      <c r="A39" s="69">
        <v>15</v>
      </c>
      <c r="B39" s="82" t="s">
        <v>74</v>
      </c>
      <c r="C39" s="68"/>
      <c r="D39" s="56"/>
      <c r="E39" s="57"/>
      <c r="F39" s="70"/>
      <c r="G39" s="71"/>
      <c r="H39" s="71"/>
      <c r="I39" s="72" t="s">
        <v>33</v>
      </c>
      <c r="J39" s="73">
        <f>IF(I39="Less(-)",-1,1)</f>
        <v>1</v>
      </c>
      <c r="K39" s="74" t="s">
        <v>34</v>
      </c>
      <c r="L39" s="74" t="s">
        <v>4</v>
      </c>
      <c r="M39" s="57"/>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c r="BB39" s="80"/>
      <c r="BC39" s="81"/>
      <c r="IA39" s="30">
        <v>15</v>
      </c>
      <c r="IB39" s="54" t="s">
        <v>74</v>
      </c>
      <c r="IC39" s="30"/>
      <c r="ID39" s="30"/>
      <c r="IE39" s="30"/>
      <c r="IF39" s="31"/>
      <c r="IG39" s="31"/>
      <c r="IH39" s="31"/>
      <c r="II39" s="31"/>
    </row>
    <row r="40" spans="1:243" s="29" customFormat="1" ht="18.75">
      <c r="A40" s="69">
        <v>15.1</v>
      </c>
      <c r="B40" s="82" t="s">
        <v>75</v>
      </c>
      <c r="C40" s="68"/>
      <c r="D40" s="56">
        <v>390</v>
      </c>
      <c r="E40" s="57" t="s">
        <v>49</v>
      </c>
      <c r="F40" s="70">
        <v>2769.9</v>
      </c>
      <c r="G40" s="71"/>
      <c r="H40" s="71"/>
      <c r="I40" s="72" t="s">
        <v>33</v>
      </c>
      <c r="J40" s="73">
        <f>IF(I40="Less(-)",-1,1)</f>
        <v>1</v>
      </c>
      <c r="K40" s="74" t="s">
        <v>34</v>
      </c>
      <c r="L40" s="74" t="s">
        <v>4</v>
      </c>
      <c r="M40" s="75"/>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f>total_amount_ba($B$2,$D$2,D40,F40,J40,K40,M40)</f>
        <v>0</v>
      </c>
      <c r="BB40" s="80">
        <f>BA40+SUM(N40:AZ40)</f>
        <v>0</v>
      </c>
      <c r="BC40" s="81" t="str">
        <f>SpellNumber(L40,BB40)</f>
        <v>INR Zero Only</v>
      </c>
      <c r="IA40" s="30">
        <v>15.1</v>
      </c>
      <c r="IB40" s="54" t="s">
        <v>75</v>
      </c>
      <c r="IC40" s="30"/>
      <c r="ID40" s="30">
        <v>390</v>
      </c>
      <c r="IE40" s="30" t="s">
        <v>49</v>
      </c>
      <c r="IF40" s="31"/>
      <c r="IG40" s="31"/>
      <c r="IH40" s="31"/>
      <c r="II40" s="31"/>
    </row>
    <row r="41" spans="1:243" s="29" customFormat="1" ht="33" customHeight="1">
      <c r="A41" s="62" t="s">
        <v>35</v>
      </c>
      <c r="B41" s="61"/>
      <c r="C41" s="34"/>
      <c r="D41" s="65"/>
      <c r="E41" s="35"/>
      <c r="F41" s="35"/>
      <c r="G41" s="35"/>
      <c r="H41" s="36"/>
      <c r="I41" s="36"/>
      <c r="J41" s="36"/>
      <c r="K41" s="36"/>
      <c r="L41" s="3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0">
        <f>SUM(BA14:BA40)</f>
        <v>0</v>
      </c>
      <c r="BB41" s="60">
        <f>SUM(BB23:BB34)</f>
        <v>0</v>
      </c>
      <c r="BC41" s="59" t="str">
        <f>SpellNumber($E$2,BA41)</f>
        <v>INR Zero Only</v>
      </c>
      <c r="IA41" s="30"/>
      <c r="IB41" s="30"/>
      <c r="IC41" s="30"/>
      <c r="ID41" s="30"/>
      <c r="IE41" s="30"/>
      <c r="IF41" s="31"/>
      <c r="IG41" s="31"/>
      <c r="IH41" s="31"/>
      <c r="II41" s="31"/>
    </row>
    <row r="42" spans="1:243" s="47" customFormat="1" ht="39" customHeight="1" hidden="1">
      <c r="A42" s="39" t="s">
        <v>36</v>
      </c>
      <c r="B42" s="40"/>
      <c r="C42" s="41"/>
      <c r="D42" s="66"/>
      <c r="E42" s="52" t="s">
        <v>37</v>
      </c>
      <c r="F42" s="53"/>
      <c r="G42" s="42"/>
      <c r="H42" s="43"/>
      <c r="I42" s="43"/>
      <c r="J42" s="43"/>
      <c r="K42" s="44"/>
      <c r="L42" s="45"/>
      <c r="M42" s="46"/>
      <c r="O42" s="29"/>
      <c r="P42" s="29"/>
      <c r="Q42" s="29"/>
      <c r="R42" s="29"/>
      <c r="S42" s="29"/>
      <c r="BA42" s="48">
        <f>IF(ISBLANK(F42),0,IF(E42="Excess (+)",ROUND(BA41+(BA41*F42),2),IF(E42="Less (-)",ROUND(BA41+(BA41*F42*(-1)),2),0)))</f>
        <v>0</v>
      </c>
      <c r="BB42" s="49">
        <f>ROUND(BA42,0)</f>
        <v>0</v>
      </c>
      <c r="BC42" s="28" t="str">
        <f>SpellNumber(L42,BB42)</f>
        <v> Zero Only</v>
      </c>
      <c r="IA42" s="50"/>
      <c r="IB42" s="50"/>
      <c r="IC42" s="50"/>
      <c r="ID42" s="50"/>
      <c r="IE42" s="50"/>
      <c r="IF42" s="51"/>
      <c r="IG42" s="51"/>
      <c r="IH42" s="51"/>
      <c r="II42" s="51"/>
    </row>
    <row r="43" spans="1:243" s="47" customFormat="1" ht="51" customHeight="1">
      <c r="A43" s="62" t="s">
        <v>38</v>
      </c>
      <c r="B43" s="33"/>
      <c r="C43" s="84" t="str">
        <f>SpellNumber($E$2,BA41)</f>
        <v>INR Zero Only</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IA43" s="50"/>
      <c r="IB43" s="50"/>
      <c r="IC43" s="50"/>
      <c r="ID43" s="50"/>
      <c r="IE43" s="50"/>
      <c r="IF43" s="51"/>
      <c r="IG43" s="51"/>
      <c r="IH43" s="51"/>
      <c r="II43" s="51"/>
    </row>
  </sheetData>
  <sheetProtection password="F5B2" sheet="1"/>
  <mergeCells count="8">
    <mergeCell ref="A9:BC9"/>
    <mergeCell ref="C43:BC4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L38 L13 L14 L15 L16 L17 L18 L19 L20 L21 L22 L23 L24 L25 L26 L27 L28 L29 L30 L31 L32 L33 L34 L35 L36 L37 L40 L39">
      <formula1>"INR"</formula1>
    </dataValidation>
    <dataValidation type="decimal" allowBlank="1" showErrorMessage="1" errorTitle="Invalid Entry" error="Only Numeric Values are allowed. " sqref="A13:A40">
      <formula1>0</formula1>
      <formula2>999999999999999</formula2>
    </dataValidation>
    <dataValidation type="list" allowBlank="1" showErrorMessage="1" sqref="K13:K4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list" showErrorMessage="1" sqref="I13:I40">
      <formula1>"Excess(+),Less(-)"</formula1>
      <formula2>0</formula2>
    </dataValidation>
    <dataValidation allowBlank="1" showInputMessage="1" showErrorMessage="1" promptTitle="Addition / Deduction" prompt="Please Choose the correct One" sqref="J13:J4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2023-12-24T06:49:04Z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