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<sst xmlns="http://schemas.openxmlformats.org/spreadsheetml/2006/main" count="136" uniqueCount="58">
  <si>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</si>
  <si>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</si>
  <si>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</si>
  <si>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</si>
  <si>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</si>
  <si>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</si>
  <si>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</si>
  <si>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</si>
  <si>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</si>
  <si>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</si>
  <si>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</si>
  <si>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</si>
  <si>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</si>
  <si>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</si>
  <si>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</si>
  <si>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</si>
  <si>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</si>
  <si>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</si>
  <si>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</si>
  <si>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</si>
  <si>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</si>
  <si>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</si>
  <si>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</si>
  <si>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</si>
  <si>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</si>
  <si>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</si>
  <si>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</si>
  <si>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</si>
  <si>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</si>
  <si>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</si>
  <si>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</si>
  <si>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</si>
  <si>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</si>
  <si>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</si>
  <si>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</si>
  <si>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</si>
  <si>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</si>
  <si>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</si>
  <si>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</si>
  <si>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</si>
  <si>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</si>
  <si>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</si>
  <si>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</si>
  <si>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</si>
  <si>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</si>
  <si>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</si>
  <si>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</si>
  <si>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Name of Work: Soil stabilization near CDH walkway by using soil nailing and shotcreting method at IISERTVM Campus, Vithura</t>
  </si>
  <si>
    <t>Mobilization &amp; Demobilization:-
Mobilization and de mobilization charges of necessary machines and sufficient labour as per site requirement, including all tools and consumables, all complete as per the instructions of Engineer in charge.</t>
  </si>
  <si>
    <t>Scaffolding:-
Labour, scaffolding hire and supervision charges for providing and erecting scaffolding for soil nailing as per site requirement, removing the same after completion of work, all complete as per the instructions of Engineer in charge.
(Elevated area of scaffolding shall be measured for billing purpose)</t>
  </si>
  <si>
    <t>Soil Nailing:-
Material, labour, equipment hire and supervision charges for providing 20mm diameter soil nail having length of 6.00 – 7.00 m @ 1m c/c spacing, after drilling 82mm diameter hole, all complete as per the instructions of Engineer in charge.</t>
  </si>
  <si>
    <t>Cement Grouting:-
Material, labour, equipment hire and supervision charges for cement grouting the pre fixed soil nail bore hole, all complete as per the instructions of Engineer in charge.</t>
  </si>
  <si>
    <t>Bearing Plate:-
Material labour, equipment hire and supervision charges for welding and fixing bearing plate of size 100mm X 100mm X 10mm for pre fixed soil nail, all complete as per the instructions of Engineer in charge.</t>
  </si>
  <si>
    <t>Shotcreting:
Material, labour and supervision charges for shotcreting using cement, M.sand and 6mm down aggregate dry mixture up to a total thickness of 100mm (1st layer 50mm and facing layer 50mm) in layer by layer manner, after fixing PVC weep holes &amp; welded wire mesh (60mm X 60mm X 3mm or nearby size available in market) as per drawing and water curing the treated surface, all complete as per the instructions of Engineer in charge.</t>
  </si>
  <si>
    <t>LS</t>
  </si>
  <si>
    <t>RM</t>
  </si>
  <si>
    <t>KG</t>
  </si>
  <si>
    <t>Nos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</si>
</sst>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1"/>
  <sheetViews>
    <sheetView showGridLines="0" zoomScale="80" zoomScaleNormal="80" zoomScalePageLayoutView="0" workbookViewId="0" topLeftCell="A1">
      <selection activeCell="BA11" sqref="BA11"/>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12.5">
      <c r="A13" s="69">
        <v>1</v>
      </c>
      <c r="B13" s="82" t="s">
        <v>48</v>
      </c>
      <c r="C13" s="68"/>
      <c r="D13" s="56">
        <v>1</v>
      </c>
      <c r="E13" s="57" t="s">
        <v>54</v>
      </c>
      <c r="F13" s="70">
        <v>404.06</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48</v>
      </c>
      <c r="IC13" s="30"/>
      <c r="ID13" s="30">
        <v>1</v>
      </c>
      <c r="IE13" s="30" t="s">
        <v>54</v>
      </c>
      <c r="IF13" s="31"/>
      <c r="IG13" s="31"/>
      <c r="IH13" s="31"/>
      <c r="II13" s="31"/>
    </row>
    <row r="14" spans="1:243" s="29" customFormat="1" ht="150">
      <c r="A14" s="69">
        <v>2</v>
      </c>
      <c r="B14" s="82" t="s">
        <v>49</v>
      </c>
      <c r="C14" s="68"/>
      <c r="D14" s="56">
        <v>100</v>
      </c>
      <c r="E14" s="57" t="s">
        <v>46</v>
      </c>
      <c r="F14" s="70">
        <v>2769.9</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v>
      </c>
      <c r="IB14" s="54" t="s">
        <v>49</v>
      </c>
      <c r="IC14" s="30"/>
      <c r="ID14" s="30">
        <v>100</v>
      </c>
      <c r="IE14" s="30" t="s">
        <v>46</v>
      </c>
      <c r="IF14" s="31"/>
      <c r="IG14" s="31"/>
      <c r="IH14" s="31"/>
      <c r="II14" s="31"/>
    </row>
    <row r="15" spans="1:243" s="29" customFormat="1" ht="112.5">
      <c r="A15" s="69">
        <v>3</v>
      </c>
      <c r="B15" s="82" t="s">
        <v>50</v>
      </c>
      <c r="C15" s="68"/>
      <c r="D15" s="56">
        <v>630</v>
      </c>
      <c r="E15" s="57" t="s">
        <v>55</v>
      </c>
      <c r="F15" s="70">
        <v>2769.9</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3</v>
      </c>
      <c r="IB15" s="54" t="s">
        <v>50</v>
      </c>
      <c r="IC15" s="30"/>
      <c r="ID15" s="30">
        <v>630</v>
      </c>
      <c r="IE15" s="30" t="s">
        <v>55</v>
      </c>
      <c r="IF15" s="31"/>
      <c r="IG15" s="31"/>
      <c r="IH15" s="31"/>
      <c r="II15" s="31"/>
    </row>
    <row r="16" spans="1:243" s="29" customFormat="1" ht="93.75">
      <c r="A16" s="69">
        <v>4</v>
      </c>
      <c r="B16" s="82" t="s">
        <v>51</v>
      </c>
      <c r="C16" s="68"/>
      <c r="D16" s="56">
        <v>4550</v>
      </c>
      <c r="E16" s="57" t="s">
        <v>56</v>
      </c>
      <c r="F16" s="70">
        <v>2769.9</v>
      </c>
      <c r="G16" s="71"/>
      <c r="H16" s="71"/>
      <c r="I16" s="72" t="s">
        <v>33</v>
      </c>
      <c r="J16" s="73">
        <f>IF(I16="Less(-)",-1,1)</f>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4</v>
      </c>
      <c r="IB16" s="54" t="s">
        <v>51</v>
      </c>
      <c r="IC16" s="30"/>
      <c r="ID16" s="30">
        <v>4550</v>
      </c>
      <c r="IE16" s="30" t="s">
        <v>56</v>
      </c>
      <c r="IF16" s="31"/>
      <c r="IG16" s="31"/>
      <c r="IH16" s="31"/>
      <c r="II16" s="31"/>
    </row>
    <row r="17" spans="1:243" s="29" customFormat="1" ht="112.5">
      <c r="A17" s="69">
        <v>5</v>
      </c>
      <c r="B17" s="82" t="s">
        <v>52</v>
      </c>
      <c r="C17" s="68"/>
      <c r="D17" s="56">
        <v>90</v>
      </c>
      <c r="E17" s="57" t="s">
        <v>57</v>
      </c>
      <c r="F17" s="70">
        <v>2769.9</v>
      </c>
      <c r="G17" s="71"/>
      <c r="H17" s="71"/>
      <c r="I17" s="72" t="s">
        <v>33</v>
      </c>
      <c r="J17" s="73">
        <f>IF(I17="Less(-)",-1,1)</f>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5</v>
      </c>
      <c r="IB17" s="54" t="s">
        <v>52</v>
      </c>
      <c r="IC17" s="30"/>
      <c r="ID17" s="30">
        <v>90</v>
      </c>
      <c r="IE17" s="30" t="s">
        <v>57</v>
      </c>
      <c r="IF17" s="31"/>
      <c r="IG17" s="31"/>
      <c r="IH17" s="31"/>
      <c r="II17" s="31"/>
    </row>
    <row r="18" spans="1:243" s="29" customFormat="1" ht="206.25">
      <c r="A18" s="69">
        <v>6</v>
      </c>
      <c r="B18" s="82" t="s">
        <v>53</v>
      </c>
      <c r="C18" s="68"/>
      <c r="D18" s="56">
        <v>105</v>
      </c>
      <c r="E18" s="57" t="s">
        <v>46</v>
      </c>
      <c r="F18" s="70">
        <v>2769.9</v>
      </c>
      <c r="G18" s="71"/>
      <c r="H18" s="71"/>
      <c r="I18" s="72" t="s">
        <v>33</v>
      </c>
      <c r="J18" s="73">
        <f>IF(I18="Less(-)",-1,1)</f>
        <v>1</v>
      </c>
      <c r="K18" s="74" t="s">
        <v>34</v>
      </c>
      <c r="L18" s="74" t="s">
        <v>4</v>
      </c>
      <c r="M18" s="75"/>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f>total_amount_ba($B$2,$D$2,D18,F18,J18,K18,M18)</f>
        <v>0</v>
      </c>
      <c r="BB18" s="80">
        <f>BA18+SUM(N18:AZ18)</f>
        <v>0</v>
      </c>
      <c r="BC18" s="81" t="str">
        <f>SpellNumber(L18,BB18)</f>
        <v>INR Zero Only</v>
      </c>
      <c r="IA18" s="30">
        <v>6</v>
      </c>
      <c r="IB18" s="54" t="s">
        <v>53</v>
      </c>
      <c r="IC18" s="30"/>
      <c r="ID18" s="30">
        <v>105</v>
      </c>
      <c r="IE18" s="30" t="s">
        <v>46</v>
      </c>
      <c r="IF18" s="31"/>
      <c r="IG18" s="31"/>
      <c r="IH18" s="31"/>
      <c r="II18" s="31"/>
    </row>
    <row r="19" spans="1:243" s="29" customFormat="1" ht="33" customHeight="1">
      <c r="A19" s="62" t="s">
        <v>35</v>
      </c>
      <c r="B19" s="61"/>
      <c r="C19" s="34"/>
      <c r="D19" s="65"/>
      <c r="E19" s="35"/>
      <c r="F19" s="35"/>
      <c r="G19" s="35"/>
      <c r="H19" s="36"/>
      <c r="I19" s="36"/>
      <c r="J19" s="36"/>
      <c r="K19" s="36"/>
      <c r="L19" s="37"/>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60">
        <f>SUM(BA13:BA18)</f>
        <v>0</v>
      </c>
      <c r="BB19" s="60">
        <f>SUM(BB13:BB14)</f>
        <v>0</v>
      </c>
      <c r="BC19" s="59" t="str">
        <f>SpellNumber($E$2,BA19)</f>
        <v>INR Zero Only</v>
      </c>
      <c r="IA19" s="30"/>
      <c r="IB19" s="30"/>
      <c r="IC19" s="30"/>
      <c r="ID19" s="30"/>
      <c r="IE19" s="30"/>
      <c r="IF19" s="31"/>
      <c r="IG19" s="31"/>
      <c r="IH19" s="31"/>
      <c r="II19" s="31"/>
    </row>
    <row r="20" spans="1:243" s="47" customFormat="1" ht="39" customHeight="1" hidden="1">
      <c r="A20" s="39" t="s">
        <v>36</v>
      </c>
      <c r="B20" s="40"/>
      <c r="C20" s="41"/>
      <c r="D20" s="66"/>
      <c r="E20" s="52" t="s">
        <v>37</v>
      </c>
      <c r="F20" s="53"/>
      <c r="G20" s="42"/>
      <c r="H20" s="43"/>
      <c r="I20" s="43"/>
      <c r="J20" s="43"/>
      <c r="K20" s="44"/>
      <c r="L20" s="45"/>
      <c r="M20" s="46"/>
      <c r="O20" s="29"/>
      <c r="P20" s="29"/>
      <c r="Q20" s="29"/>
      <c r="R20" s="29"/>
      <c r="S20" s="29"/>
      <c r="BA20" s="48">
        <f>IF(ISBLANK(F20),0,IF(E20="Excess (+)",ROUND(BA19+(BA19*F20),2),IF(E20="Less (-)",ROUND(BA19+(BA19*F20*(-1)),2),0)))</f>
        <v>0</v>
      </c>
      <c r="BB20" s="49">
        <f>ROUND(BA20,0)</f>
        <v>0</v>
      </c>
      <c r="BC20" s="28" t="str">
        <f>SpellNumber(L20,BB20)</f>
        <v> Zero Only</v>
      </c>
      <c r="IA20" s="50"/>
      <c r="IB20" s="50"/>
      <c r="IC20" s="50"/>
      <c r="ID20" s="50"/>
      <c r="IE20" s="50"/>
      <c r="IF20" s="51"/>
      <c r="IG20" s="51"/>
      <c r="IH20" s="51"/>
      <c r="II20" s="51"/>
    </row>
    <row r="21" spans="1:243" s="47" customFormat="1" ht="51" customHeight="1">
      <c r="A21" s="62" t="s">
        <v>38</v>
      </c>
      <c r="B21" s="33"/>
      <c r="C21" s="84" t="str">
        <f>SpellNumber($E$2,BA19)</f>
        <v>INR Zero Only</v>
      </c>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IA21" s="50"/>
      <c r="IB21" s="50"/>
      <c r="IC21" s="50"/>
      <c r="ID21" s="50"/>
      <c r="IE21" s="50"/>
      <c r="IF21" s="51"/>
      <c r="IG21" s="51"/>
      <c r="IH21" s="51"/>
      <c r="II21" s="51"/>
    </row>
  </sheetData>
  <sheetProtection password="F5B2" sheet="1"/>
  <mergeCells count="8">
    <mergeCell ref="A9:BC9"/>
    <mergeCell ref="C21:BC21"/>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allowBlank="1" showInputMessage="1" showErrorMessage="1" sqref="L18 L16 L13 L14 L15 L17">
      <formula1>"INR"</formula1>
    </dataValidation>
    <dataValidation type="decimal" allowBlank="1" showErrorMessage="1" errorTitle="Invalid Entry" error="Only Numeric Values are allowed. " sqref="A13:A18">
      <formula1>0</formula1>
      <formula2>999999999999999</formula2>
    </dataValidation>
    <dataValidation type="list" allowBlank="1" showErrorMessage="1" sqref="K13:K18">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Units" prompt="Please enter Units in text" sqref="E13:E18"/>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Itemcode/Make" prompt="Please enter text" sqref="C13:C18">
      <formula1>0</formula1>
      <formula2>0</formula2>
    </dataValidation>
    <dataValidation type="decimal" allowBlank="1" showInputMessage="1" showErrorMessage="1" promptTitle="Quantity" prompt="Please enter the Quantity for this item. " errorTitle="Invalid Entry" error="Only Numeric Values are allowed. " sqref="D13:D18 F13:F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list" showErrorMessage="1" sqref="I13:I18">
      <formula1>"Excess(+),Less(-)"</formula1>
      <formula2>0</formula2>
    </dataValidation>
    <dataValidation allowBlank="1" showInputMessage="1" showErrorMessage="1" promptTitle="Addition / Deduction" prompt="Please Choose the correct One" sqref="J13:J18">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2023-09-29T06:35:16Z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