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<sst xmlns="http://schemas.openxmlformats.org/spreadsheetml/2006/main" count="270" uniqueCount="78">
  <si>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</si>
  <si>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</si>
  <si>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</si>
  <si>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</si>
  <si>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</si>
  <si>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</si>
  <si>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</si>
  <si>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</si>
  <si>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</si>
  <si>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</si>
  <si>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</si>
  <si>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</si>
  <si>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</si>
  <si>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</si>
  <si>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</si>
  <si>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</si>
  <si>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</si>
  <si>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</si>
  <si>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</si>
  <si>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</si>
  <si>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</si>
  <si>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</si>
  <si>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</si>
  <si>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</si>
  <si>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</si>
  <si>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</si>
  <si>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</si>
  <si>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</si>
  <si>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</si>
  <si>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</si>
  <si>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</si>
  <si>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</si>
  <si>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</si>
  <si>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</si>
  <si>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</si>
  <si>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</si>
  <si>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</si>
  <si>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</si>
  <si>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</si>
  <si>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</si>
  <si>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</si>
  <si>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</si>
  <si>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</si>
  <si>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</si>
  <si>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</si>
  <si>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</si>
  <si>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</si>
  <si>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Providing and laying in position cement concrete of specified grade excluding the cost of centering and shuttering - All work up to plinth level :</t>
  </si>
  <si>
    <t>Cum</t>
  </si>
  <si>
    <t>All kinds of soil</t>
  </si>
  <si>
    <t>Earth work in excavation by mechanical means (Hydraulic excavator) / manual means in foundation trenches or drains (not exceeding 1.5 m in width or 10 sqm on plan), including dressing of sides and
ramming of bottoms, lift up to 1.5 m, including getting out the excavated soil and disposal of surplus excavated soil as directed, within a lead of 50 m.</t>
  </si>
  <si>
    <t>1:5:10 (1 cement : 5 coarse sand (zone-III): 10 graded stone aggregate 40 mm nominal size).</t>
  </si>
  <si>
    <t>Random rubble masonry with hard stone in foundation and plinth including levelling up with cement concrete 1:6:12 (1 cement : 6 coarse sand : 12 graded stone aggregate 20 mm nominal size) upto plinth level with :</t>
  </si>
  <si>
    <t>Cement mortar 1:6 (1 cement : 6 coarse sand)</t>
  </si>
  <si>
    <t>IN SUPERSTRUCTURE UPTO FLOOR  V LEVEL For 150 mm thick walls</t>
  </si>
  <si>
    <t xml:space="preserve">12 mm cement plaster of mix : </t>
  </si>
  <si>
    <t>1:6 (1 cement: 6 fine sand)</t>
  </si>
  <si>
    <t>Name of Work: Construction of additional storage space for the solvent store (rear side) in IISER Campus, Vithura</t>
  </si>
  <si>
    <t>Filling available excavated earth (excluding rock) in trenches, plinth, sides of foundations etc. in layers not exceeding 20cm in depth, consolidating each deposited layer by ramming and watering, lead up to 50 m and lift upto 1.5 m.</t>
  </si>
  <si>
    <t>Centering and shuttering including strutting, propping etc. and emoval of form work for :</t>
  </si>
  <si>
    <t>Foundations, footings, bases for columns</t>
  </si>
  <si>
    <t>Suspended floors, roofs, landings, balconies and access platform</t>
  </si>
  <si>
    <t>Providing and Constructing Hollow Cement Concrete block masonry in Cement Mortar 1:6 ( 1 cement : 6 coarse sand) using factory made, load bearing, approved quality Cement Concrete blocks of specified size, Grade A (3.5) as per IS:2185 (Part-I) 2005,Density of blocks not less than 1500 kg/cum. Minimum average Compressive strength of units 3.5N/sqmm and Minimum strength of individual units 2.8N/sqmm, set to level plumb including setting in position, providing scaffolding, curing, raking out joints wherever required etc., complete with all leads and all as per specification and directions of the Engineer-in-charge.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</si>
  <si>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</si>
  <si>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Steel work in built up tubular (round, square or rectangular hollow tubesetc.) trusses etc., including cutting, hoisting, fixing in position andapplying a priming coat of approved steel primer and two or more coats of synthetic enamel paint, including welding and bolted with special shaped washers etc. complete.</t>
  </si>
  <si>
    <t>Hot finished welded type tubes</t>
  </si>
  <si>
    <t>Structural steel work in single section, fixed with or without connecting plate, including cutting, hoisting, fixing in position and applying a priming coat of approved steel primer and two or more coats of synthetic enamel paint, all complete.</t>
  </si>
  <si>
    <t>Providing &amp; fixing weld mesh 2.5mm wire of mesh size 25mmX25mm (1"x1")over steel frames using welding and applying one or more coats of ready mixed red oxide zinc chromate primer of approved brand and manufacture and two or more coats of synthetic enamal paint over the weld mesh with required scaffolding, ladder, etc complete all as directed by EIC</t>
  </si>
  <si>
    <t>Providing and fixing precoated trafford metalic roofing sheet Georoof ultima matte or Jindal (make and colour of coating as per client approval) 0.35mm thickness size, shape and pitch of corrugation as approved by Engineer-in-charge). The sheet shall be fixed using self drilling /self tapping screws of size (5.5x 55 mm) with EPDM seal, complete upto any pitch in horizontal/ vertical or curved surfaces, excluding the cost of purlins, rafters and trusses but including charges towards cutting to size and shape wherever required,  etc.</t>
  </si>
  <si>
    <t>Providing and laying Ceramic glazed floor tiles/white cement tiles of size 300x300 mm (thickness to be specified by the manufacturer) of 1st quality laid on 20 mm thick cement mortar 1:4 (1 Cement :4 Coarse sand), Jointing with grey cement slurry @ 3.3 kg/sqm including pointing the joints with white cement and matching pigment etc., complete.
(ceramic tiles only will be supplied by department)</t>
  </si>
  <si>
    <t>Providing and fixing Ist quality ceramic glazed wall tiles/white cement tiles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(ceramic tiles only will be supplied by department)</t>
  </si>
  <si>
    <t xml:space="preserve">Wall painting with premium acrylic emulsion paint of interior grade, having VOC (Volatile Organic Compound ) content less than 50 grams/ litre of approved brand and manufacture, including applying additional coats wherever required to achieve even shade and colour over one or more coat of approved primer
</t>
  </si>
  <si>
    <t>Two coats</t>
  </si>
  <si>
    <t>Finishing walls with 100% Premium acrylic emulsion paint having VOC less than 50 gm/litre and UV resistance as per IS 15489:2004, Alkali &amp; fungal resistance, dirt resistance exterior paint of required shade (Company Depot Tinted) with silicon additives over one or more coats of approved primer</t>
  </si>
  <si>
    <t>New work (Two or more coats applied @ 1.43 litre/ 10sqm. Over and including priming coat of exterior primer applied @ 0.90 litre/10 sqm.</t>
  </si>
  <si>
    <t>Steel reinforcement for R.C.C. work including straightening, cutting, bending, placing in position and binding all complete upto plinth level.</t>
  </si>
  <si>
    <t>Thermo-Mechanically Treated bars of grade Fe-500D or more</t>
  </si>
  <si>
    <t>Kg</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</si>
</sst>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stimates\1679%20storage%20space%20for%20solvent%20room\Revised%20estimate%20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tailed"/>
      <sheetName val="Abstract"/>
      <sheetName val="Weld mesh"/>
      <sheetName val="RA 6 (2)"/>
      <sheetName val="RA 14"/>
      <sheetName val="RA 15"/>
      <sheetName val="RA 7 Hollow blk"/>
      <sheetName val="RA 25-75mm pipe"/>
      <sheetName val="RA 25"/>
      <sheetName val="RA 6"/>
      <sheetName val="RA 11"/>
      <sheetName val="RA 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43"/>
  <sheetViews>
    <sheetView showGridLines="0" zoomScale="80" zoomScaleNormal="80" zoomScalePageLayoutView="0" workbookViewId="0" topLeftCell="A1">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57</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68.75">
      <c r="A13" s="69">
        <v>1</v>
      </c>
      <c r="B13" s="82" t="s">
        <v>50</v>
      </c>
      <c r="C13" s="68"/>
      <c r="D13" s="56"/>
      <c r="E13" s="57"/>
      <c r="F13" s="70"/>
      <c r="G13" s="71"/>
      <c r="H13" s="71"/>
      <c r="I13" s="72" t="s">
        <v>33</v>
      </c>
      <c r="J13" s="73">
        <f>IF(I13="Less(-)",-1,1)</f>
        <v>1</v>
      </c>
      <c r="K13" s="74" t="s">
        <v>34</v>
      </c>
      <c r="L13" s="74" t="s">
        <v>4</v>
      </c>
      <c r="M13" s="57"/>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c r="BB13" s="80"/>
      <c r="BC13" s="81"/>
      <c r="IA13" s="30">
        <v>1</v>
      </c>
      <c r="IB13" s="54" t="s">
        <v>50</v>
      </c>
      <c r="IC13" s="30"/>
      <c r="ID13" s="30"/>
      <c r="IE13" s="30"/>
      <c r="IF13" s="31"/>
      <c r="IG13" s="31"/>
      <c r="IH13" s="31"/>
      <c r="II13" s="31"/>
    </row>
    <row r="14" spans="1:243" s="29" customFormat="1" ht="18.75">
      <c r="A14" s="69">
        <v>1.1</v>
      </c>
      <c r="B14" s="82" t="s">
        <v>49</v>
      </c>
      <c r="C14" s="68"/>
      <c r="D14" s="56">
        <v>2.5</v>
      </c>
      <c r="E14" s="57" t="s">
        <v>48</v>
      </c>
      <c r="F14" s="70">
        <v>404.06</v>
      </c>
      <c r="G14" s="71"/>
      <c r="H14" s="71"/>
      <c r="I14" s="72" t="s">
        <v>33</v>
      </c>
      <c r="J14" s="73">
        <f>IF(I14="Less(-)",-1,1)</f>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1.1</v>
      </c>
      <c r="IB14" s="54" t="s">
        <v>49</v>
      </c>
      <c r="IC14" s="30"/>
      <c r="ID14" s="30">
        <v>2.5</v>
      </c>
      <c r="IE14" s="30" t="s">
        <v>48</v>
      </c>
      <c r="IF14" s="31"/>
      <c r="IG14" s="31"/>
      <c r="IH14" s="31"/>
      <c r="II14" s="31"/>
    </row>
    <row r="15" spans="1:243" s="29" customFormat="1" ht="93.75">
      <c r="A15" s="69">
        <v>2</v>
      </c>
      <c r="B15" s="82" t="s">
        <v>58</v>
      </c>
      <c r="C15" s="68"/>
      <c r="D15" s="56">
        <v>2.5</v>
      </c>
      <c r="E15" s="57" t="s">
        <v>48</v>
      </c>
      <c r="F15" s="70">
        <v>2769.9</v>
      </c>
      <c r="G15" s="71"/>
      <c r="H15" s="71"/>
      <c r="I15" s="72" t="s">
        <v>33</v>
      </c>
      <c r="J15" s="73">
        <f>IF(I15="Less(-)",-1,1)</f>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2</v>
      </c>
      <c r="IB15" s="54" t="s">
        <v>58</v>
      </c>
      <c r="IC15" s="30"/>
      <c r="ID15" s="30">
        <v>2.5</v>
      </c>
      <c r="IE15" s="30" t="s">
        <v>48</v>
      </c>
      <c r="IF15" s="31"/>
      <c r="IG15" s="31"/>
      <c r="IH15" s="31"/>
      <c r="II15" s="31"/>
    </row>
    <row r="16" spans="1:243" s="29" customFormat="1" ht="37.5">
      <c r="A16" s="69">
        <v>3</v>
      </c>
      <c r="B16" s="82" t="s">
        <v>59</v>
      </c>
      <c r="C16" s="68"/>
      <c r="D16" s="56"/>
      <c r="E16" s="57"/>
      <c r="F16" s="70"/>
      <c r="G16" s="71"/>
      <c r="H16" s="71"/>
      <c r="I16" s="72" t="s">
        <v>33</v>
      </c>
      <c r="J16" s="73">
        <f>IF(I16="Less(-)",-1,1)</f>
        <v>1</v>
      </c>
      <c r="K16" s="74" t="s">
        <v>34</v>
      </c>
      <c r="L16" s="74" t="s">
        <v>4</v>
      </c>
      <c r="M16" s="57"/>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c r="BB16" s="80"/>
      <c r="BC16" s="81"/>
      <c r="IA16" s="30">
        <v>3</v>
      </c>
      <c r="IB16" s="54" t="s">
        <v>59</v>
      </c>
      <c r="IC16" s="30"/>
      <c r="ID16" s="30"/>
      <c r="IE16" s="30"/>
      <c r="IF16" s="31"/>
      <c r="IG16" s="31"/>
      <c r="IH16" s="31"/>
      <c r="II16" s="31"/>
    </row>
    <row r="17" spans="1:243" s="29" customFormat="1" ht="18.75">
      <c r="A17" s="69">
        <v>3.1</v>
      </c>
      <c r="B17" s="82" t="s">
        <v>60</v>
      </c>
      <c r="C17" s="68"/>
      <c r="D17" s="56">
        <v>1.5</v>
      </c>
      <c r="E17" s="57" t="s">
        <v>46</v>
      </c>
      <c r="F17" s="70">
        <v>2769.9</v>
      </c>
      <c r="G17" s="71"/>
      <c r="H17" s="71"/>
      <c r="I17" s="72" t="s">
        <v>33</v>
      </c>
      <c r="J17" s="73">
        <f>IF(I17="Less(-)",-1,1)</f>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3.1</v>
      </c>
      <c r="IB17" s="54" t="s">
        <v>60</v>
      </c>
      <c r="IC17" s="30"/>
      <c r="ID17" s="30">
        <v>1.5</v>
      </c>
      <c r="IE17" s="30" t="s">
        <v>46</v>
      </c>
      <c r="IF17" s="31"/>
      <c r="IG17" s="31"/>
      <c r="IH17" s="31"/>
      <c r="II17" s="31"/>
    </row>
    <row r="18" spans="1:243" s="29" customFormat="1" ht="37.5">
      <c r="A18" s="69">
        <v>3.2</v>
      </c>
      <c r="B18" s="82" t="s">
        <v>61</v>
      </c>
      <c r="C18" s="68"/>
      <c r="D18" s="56">
        <v>10</v>
      </c>
      <c r="E18" s="57" t="s">
        <v>46</v>
      </c>
      <c r="F18" s="70">
        <v>2769.9</v>
      </c>
      <c r="G18" s="71"/>
      <c r="H18" s="71"/>
      <c r="I18" s="72" t="s">
        <v>33</v>
      </c>
      <c r="J18" s="73">
        <f>IF(I18="Less(-)",-1,1)</f>
        <v>1</v>
      </c>
      <c r="K18" s="74" t="s">
        <v>34</v>
      </c>
      <c r="L18" s="74" t="s">
        <v>4</v>
      </c>
      <c r="M18" s="75"/>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f>total_amount_ba($B$2,$D$2,D18,F18,J18,K18,M18)</f>
        <v>0</v>
      </c>
      <c r="BB18" s="80">
        <f>BA18+SUM(N18:AZ18)</f>
        <v>0</v>
      </c>
      <c r="BC18" s="81" t="str">
        <f>SpellNumber(L18,BB18)</f>
        <v>INR Zero Only</v>
      </c>
      <c r="IA18" s="30">
        <v>3.2</v>
      </c>
      <c r="IB18" s="54" t="s">
        <v>61</v>
      </c>
      <c r="IC18" s="30"/>
      <c r="ID18" s="30">
        <v>10</v>
      </c>
      <c r="IE18" s="30" t="s">
        <v>46</v>
      </c>
      <c r="IF18" s="31"/>
      <c r="IG18" s="31"/>
      <c r="IH18" s="31"/>
      <c r="II18" s="31"/>
    </row>
    <row r="19" spans="1:243" s="29" customFormat="1" ht="56.25">
      <c r="A19" s="69">
        <v>4</v>
      </c>
      <c r="B19" s="82" t="s">
        <v>47</v>
      </c>
      <c r="C19" s="68"/>
      <c r="D19" s="56"/>
      <c r="E19" s="57"/>
      <c r="F19" s="70"/>
      <c r="G19" s="71"/>
      <c r="H19" s="71"/>
      <c r="I19" s="72" t="s">
        <v>33</v>
      </c>
      <c r="J19" s="73">
        <f>IF(I19="Less(-)",-1,1)</f>
        <v>1</v>
      </c>
      <c r="K19" s="74" t="s">
        <v>34</v>
      </c>
      <c r="L19" s="74" t="s">
        <v>4</v>
      </c>
      <c r="M19" s="57"/>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c r="BB19" s="80"/>
      <c r="BC19" s="81"/>
      <c r="IA19" s="30">
        <v>4</v>
      </c>
      <c r="IB19" s="54" t="s">
        <v>47</v>
      </c>
      <c r="IC19" s="30"/>
      <c r="ID19" s="30"/>
      <c r="IE19" s="30"/>
      <c r="IF19" s="31"/>
      <c r="IG19" s="31"/>
      <c r="IH19" s="31"/>
      <c r="II19" s="31"/>
    </row>
    <row r="20" spans="1:243" s="29" customFormat="1" ht="37.5">
      <c r="A20" s="69">
        <v>4.1</v>
      </c>
      <c r="B20" s="82" t="s">
        <v>51</v>
      </c>
      <c r="C20" s="68"/>
      <c r="D20" s="56">
        <v>5.4</v>
      </c>
      <c r="E20" s="57" t="s">
        <v>48</v>
      </c>
      <c r="F20" s="70">
        <v>2769.9</v>
      </c>
      <c r="G20" s="71"/>
      <c r="H20" s="71"/>
      <c r="I20" s="72" t="s">
        <v>33</v>
      </c>
      <c r="J20" s="73">
        <f>IF(I20="Less(-)",-1,1)</f>
        <v>1</v>
      </c>
      <c r="K20" s="74" t="s">
        <v>34</v>
      </c>
      <c r="L20" s="74" t="s">
        <v>4</v>
      </c>
      <c r="M20" s="75"/>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f>total_amount_ba($B$2,$D$2,D20,F20,J20,K20,M20)</f>
        <v>0</v>
      </c>
      <c r="BB20" s="80">
        <f>BA20+SUM(N20:AZ20)</f>
        <v>0</v>
      </c>
      <c r="BC20" s="81" t="str">
        <f>SpellNumber(L20,BB20)</f>
        <v>INR Zero Only</v>
      </c>
      <c r="IA20" s="30">
        <v>4.1</v>
      </c>
      <c r="IB20" s="54" t="s">
        <v>51</v>
      </c>
      <c r="IC20" s="30"/>
      <c r="ID20" s="30">
        <v>5.4</v>
      </c>
      <c r="IE20" s="30" t="s">
        <v>48</v>
      </c>
      <c r="IF20" s="31"/>
      <c r="IG20" s="31"/>
      <c r="IH20" s="31"/>
      <c r="II20" s="31"/>
    </row>
    <row r="21" spans="1:243" s="29" customFormat="1" ht="93.75">
      <c r="A21" s="69">
        <v>5</v>
      </c>
      <c r="B21" s="82" t="s">
        <v>52</v>
      </c>
      <c r="C21" s="68"/>
      <c r="D21" s="56"/>
      <c r="E21" s="57"/>
      <c r="F21" s="70"/>
      <c r="G21" s="71"/>
      <c r="H21" s="71"/>
      <c r="I21" s="72" t="s">
        <v>33</v>
      </c>
      <c r="J21" s="73">
        <f>IF(I21="Less(-)",-1,1)</f>
        <v>1</v>
      </c>
      <c r="K21" s="74" t="s">
        <v>34</v>
      </c>
      <c r="L21" s="74" t="s">
        <v>4</v>
      </c>
      <c r="M21" s="57"/>
      <c r="N21" s="76"/>
      <c r="O21" s="76"/>
      <c r="P21" s="77"/>
      <c r="Q21" s="76"/>
      <c r="R21" s="76"/>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c r="BB21" s="80"/>
      <c r="BC21" s="81"/>
      <c r="IA21" s="30">
        <v>5</v>
      </c>
      <c r="IB21" s="54" t="s">
        <v>52</v>
      </c>
      <c r="IC21" s="30"/>
      <c r="ID21" s="30"/>
      <c r="IE21" s="30"/>
      <c r="IF21" s="31"/>
      <c r="IG21" s="31"/>
      <c r="IH21" s="31"/>
      <c r="II21" s="31"/>
    </row>
    <row r="22" spans="1:243" s="29" customFormat="1" ht="18.75">
      <c r="A22" s="69">
        <v>5.1</v>
      </c>
      <c r="B22" s="82" t="s">
        <v>53</v>
      </c>
      <c r="C22" s="68"/>
      <c r="D22" s="56">
        <v>2.5</v>
      </c>
      <c r="E22" s="57" t="s">
        <v>48</v>
      </c>
      <c r="F22" s="70">
        <v>2769.9</v>
      </c>
      <c r="G22" s="71"/>
      <c r="H22" s="71"/>
      <c r="I22" s="72" t="s">
        <v>33</v>
      </c>
      <c r="J22" s="73">
        <f>IF(I22="Less(-)",-1,1)</f>
        <v>1</v>
      </c>
      <c r="K22" s="74" t="s">
        <v>34</v>
      </c>
      <c r="L22" s="74" t="s">
        <v>4</v>
      </c>
      <c r="M22" s="75"/>
      <c r="N22" s="76"/>
      <c r="O22" s="76"/>
      <c r="P22" s="77"/>
      <c r="Q22" s="76"/>
      <c r="R22" s="76"/>
      <c r="S22" s="78"/>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80">
        <f>total_amount_ba($B$2,$D$2,D22,F22,J22,K22,M22)</f>
        <v>0</v>
      </c>
      <c r="BB22" s="80">
        <f>BA22+SUM(N22:AZ22)</f>
        <v>0</v>
      </c>
      <c r="BC22" s="81" t="str">
        <f>SpellNumber(L22,BB22)</f>
        <v>INR Zero Only</v>
      </c>
      <c r="IA22" s="30">
        <v>5.1</v>
      </c>
      <c r="IB22" s="54" t="s">
        <v>53</v>
      </c>
      <c r="IC22" s="30"/>
      <c r="ID22" s="30">
        <v>2.5</v>
      </c>
      <c r="IE22" s="30" t="s">
        <v>48</v>
      </c>
      <c r="IF22" s="31"/>
      <c r="IG22" s="31"/>
      <c r="IH22" s="31"/>
      <c r="II22" s="31"/>
    </row>
    <row r="23" spans="1:243" s="29" customFormat="1" ht="262.5">
      <c r="A23" s="69">
        <v>6</v>
      </c>
      <c r="B23" s="82" t="s">
        <v>62</v>
      </c>
      <c r="C23" s="68"/>
      <c r="D23" s="56"/>
      <c r="E23" s="57"/>
      <c r="F23" s="70"/>
      <c r="G23" s="71"/>
      <c r="H23" s="71"/>
      <c r="I23" s="72" t="s">
        <v>33</v>
      </c>
      <c r="J23" s="73">
        <f>IF(I23="Less(-)",-1,1)</f>
        <v>1</v>
      </c>
      <c r="K23" s="74" t="s">
        <v>34</v>
      </c>
      <c r="L23" s="74" t="s">
        <v>4</v>
      </c>
      <c r="M23" s="57"/>
      <c r="N23" s="76"/>
      <c r="O23" s="76"/>
      <c r="P23" s="77"/>
      <c r="Q23" s="76"/>
      <c r="R23" s="76"/>
      <c r="S23" s="78"/>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80"/>
      <c r="BB23" s="80"/>
      <c r="BC23" s="81"/>
      <c r="IA23" s="30">
        <v>6</v>
      </c>
      <c r="IB23" s="54" t="s">
        <v>62</v>
      </c>
      <c r="IC23" s="30"/>
      <c r="ID23" s="30"/>
      <c r="IE23" s="30"/>
      <c r="IF23" s="31"/>
      <c r="IG23" s="31"/>
      <c r="IH23" s="31"/>
      <c r="II23" s="31"/>
    </row>
    <row r="24" spans="1:243" s="29" customFormat="1" ht="37.5">
      <c r="A24" s="69">
        <v>6.1</v>
      </c>
      <c r="B24" s="82" t="s">
        <v>54</v>
      </c>
      <c r="C24" s="68"/>
      <c r="D24" s="56">
        <v>4</v>
      </c>
      <c r="E24" s="57" t="s">
        <v>48</v>
      </c>
      <c r="F24" s="70">
        <v>2769.9</v>
      </c>
      <c r="G24" s="71"/>
      <c r="H24" s="71"/>
      <c r="I24" s="72" t="s">
        <v>33</v>
      </c>
      <c r="J24" s="73">
        <f>IF(I24="Less(-)",-1,1)</f>
        <v>1</v>
      </c>
      <c r="K24" s="74" t="s">
        <v>34</v>
      </c>
      <c r="L24" s="74" t="s">
        <v>4</v>
      </c>
      <c r="M24" s="75"/>
      <c r="N24" s="76"/>
      <c r="O24" s="76"/>
      <c r="P24" s="77"/>
      <c r="Q24" s="76"/>
      <c r="R24" s="76"/>
      <c r="S24" s="78"/>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80">
        <f>total_amount_ba($B$2,$D$2,D24,F24,J24,K24,M24)</f>
        <v>0</v>
      </c>
      <c r="BB24" s="80">
        <f>BA24+SUM(N24:AZ24)</f>
        <v>0</v>
      </c>
      <c r="BC24" s="81" t="str">
        <f>SpellNumber(L24,BB24)</f>
        <v>INR Zero Only</v>
      </c>
      <c r="IA24" s="30">
        <v>6.1</v>
      </c>
      <c r="IB24" s="54" t="s">
        <v>54</v>
      </c>
      <c r="IC24" s="30"/>
      <c r="ID24" s="30">
        <v>4</v>
      </c>
      <c r="IE24" s="30" t="s">
        <v>48</v>
      </c>
      <c r="IF24" s="31"/>
      <c r="IG24" s="31"/>
      <c r="IH24" s="31"/>
      <c r="II24" s="31"/>
    </row>
    <row r="25" spans="1:243" s="29" customFormat="1" ht="187.5">
      <c r="A25" s="69">
        <v>7</v>
      </c>
      <c r="B25" s="82" t="s">
        <v>63</v>
      </c>
      <c r="C25" s="68"/>
      <c r="D25" s="56">
        <v>1</v>
      </c>
      <c r="E25" s="57" t="s">
        <v>48</v>
      </c>
      <c r="F25" s="70">
        <v>2769.9</v>
      </c>
      <c r="G25" s="71"/>
      <c r="H25" s="71"/>
      <c r="I25" s="72" t="s">
        <v>33</v>
      </c>
      <c r="J25" s="73">
        <f>IF(I25="Less(-)",-1,1)</f>
        <v>1</v>
      </c>
      <c r="K25" s="74" t="s">
        <v>34</v>
      </c>
      <c r="L25" s="74" t="s">
        <v>4</v>
      </c>
      <c r="M25" s="75"/>
      <c r="N25" s="76"/>
      <c r="O25" s="76"/>
      <c r="P25" s="77"/>
      <c r="Q25" s="76"/>
      <c r="R25" s="76"/>
      <c r="S25" s="78"/>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80">
        <f>total_amount_ba($B$2,$D$2,D25,F25,J25,K25,M25)</f>
        <v>0</v>
      </c>
      <c r="BB25" s="80">
        <f>BA25+SUM(N25:AZ25)</f>
        <v>0</v>
      </c>
      <c r="BC25" s="81" t="str">
        <f>SpellNumber(L25,BB25)</f>
        <v>INR Zero Only</v>
      </c>
      <c r="IA25" s="30">
        <v>7</v>
      </c>
      <c r="IB25" s="54" t="s">
        <v>63</v>
      </c>
      <c r="IC25" s="30"/>
      <c r="ID25" s="30">
        <v>1</v>
      </c>
      <c r="IE25" s="30" t="s">
        <v>48</v>
      </c>
      <c r="IF25" s="31"/>
      <c r="IG25" s="31"/>
      <c r="IH25" s="31"/>
      <c r="II25" s="31"/>
    </row>
    <row r="26" spans="1:243" s="29" customFormat="1" ht="75">
      <c r="A26" s="69">
        <v>8</v>
      </c>
      <c r="B26" s="82" t="s">
        <v>75</v>
      </c>
      <c r="C26" s="68"/>
      <c r="D26" s="56"/>
      <c r="E26" s="57"/>
      <c r="F26" s="70"/>
      <c r="G26" s="71"/>
      <c r="H26" s="71"/>
      <c r="I26" s="72" t="s">
        <v>33</v>
      </c>
      <c r="J26" s="73">
        <f>IF(I26="Less(-)",-1,1)</f>
        <v>1</v>
      </c>
      <c r="K26" s="74" t="s">
        <v>34</v>
      </c>
      <c r="L26" s="74" t="s">
        <v>4</v>
      </c>
      <c r="M26" s="57"/>
      <c r="N26" s="76"/>
      <c r="O26" s="76"/>
      <c r="P26" s="77"/>
      <c r="Q26" s="76"/>
      <c r="R26" s="76"/>
      <c r="S26" s="78"/>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80"/>
      <c r="BB26" s="80"/>
      <c r="BC26" s="81"/>
      <c r="IA26" s="30">
        <v>8</v>
      </c>
      <c r="IB26" s="54" t="s">
        <v>75</v>
      </c>
      <c r="IC26" s="30"/>
      <c r="ID26" s="30"/>
      <c r="IE26" s="30"/>
      <c r="IF26" s="31"/>
      <c r="IG26" s="31"/>
      <c r="IH26" s="31"/>
      <c r="II26" s="31"/>
    </row>
    <row r="27" spans="1:243" s="29" customFormat="1" ht="37.5">
      <c r="A27" s="69">
        <v>8.1</v>
      </c>
      <c r="B27" s="82" t="s">
        <v>76</v>
      </c>
      <c r="C27" s="68"/>
      <c r="D27" s="56">
        <v>80</v>
      </c>
      <c r="E27" s="57" t="s">
        <v>77</v>
      </c>
      <c r="F27" s="70">
        <v>2769.9</v>
      </c>
      <c r="G27" s="71"/>
      <c r="H27" s="71"/>
      <c r="I27" s="72" t="s">
        <v>33</v>
      </c>
      <c r="J27" s="73">
        <f>IF(I27="Less(-)",-1,1)</f>
        <v>1</v>
      </c>
      <c r="K27" s="74" t="s">
        <v>34</v>
      </c>
      <c r="L27" s="74" t="s">
        <v>4</v>
      </c>
      <c r="M27" s="75"/>
      <c r="N27" s="76"/>
      <c r="O27" s="76"/>
      <c r="P27" s="77"/>
      <c r="Q27" s="76"/>
      <c r="R27" s="76"/>
      <c r="S27" s="78"/>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80">
        <f>total_amount_ba($B$2,$D$2,D27,F27,J27,K27,M27)</f>
        <v>0</v>
      </c>
      <c r="BB27" s="80">
        <f>BA27+SUM(N27:AZ27)</f>
        <v>0</v>
      </c>
      <c r="BC27" s="81" t="str">
        <f>SpellNumber(L27,BB27)</f>
        <v>INR Zero Only</v>
      </c>
      <c r="IA27" s="30">
        <v>8.1</v>
      </c>
      <c r="IB27" s="54" t="s">
        <v>76</v>
      </c>
      <c r="IC27" s="30"/>
      <c r="ID27" s="30">
        <v>80</v>
      </c>
      <c r="IE27" s="30" t="s">
        <v>77</v>
      </c>
      <c r="IF27" s="31"/>
      <c r="IG27" s="31"/>
      <c r="IH27" s="31"/>
      <c r="II27" s="31"/>
    </row>
    <row r="28" spans="1:243" s="29" customFormat="1" ht="131.25">
      <c r="A28" s="69">
        <v>9</v>
      </c>
      <c r="B28" s="82" t="s">
        <v>64</v>
      </c>
      <c r="C28" s="68"/>
      <c r="D28" s="56"/>
      <c r="E28" s="57"/>
      <c r="F28" s="70"/>
      <c r="G28" s="71"/>
      <c r="H28" s="71"/>
      <c r="I28" s="72" t="s">
        <v>33</v>
      </c>
      <c r="J28" s="73">
        <f>IF(I28="Less(-)",-1,1)</f>
        <v>1</v>
      </c>
      <c r="K28" s="74" t="s">
        <v>34</v>
      </c>
      <c r="L28" s="74" t="s">
        <v>4</v>
      </c>
      <c r="M28" s="57"/>
      <c r="N28" s="76"/>
      <c r="O28" s="76"/>
      <c r="P28" s="77"/>
      <c r="Q28" s="76"/>
      <c r="R28" s="76"/>
      <c r="S28" s="78"/>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80"/>
      <c r="BB28" s="80"/>
      <c r="BC28" s="81"/>
      <c r="IA28" s="30">
        <v>9</v>
      </c>
      <c r="IB28" s="54" t="s">
        <v>64</v>
      </c>
      <c r="IC28" s="30"/>
      <c r="ID28" s="30"/>
      <c r="IE28" s="30"/>
      <c r="IF28" s="31"/>
      <c r="IG28" s="31"/>
      <c r="IH28" s="31"/>
      <c r="II28" s="31"/>
    </row>
    <row r="29" spans="1:243" s="29" customFormat="1" ht="18.75">
      <c r="A29" s="69">
        <v>9.1</v>
      </c>
      <c r="B29" s="82" t="s">
        <v>65</v>
      </c>
      <c r="C29" s="68"/>
      <c r="D29" s="56">
        <v>540</v>
      </c>
      <c r="E29" s="57" t="s">
        <v>77</v>
      </c>
      <c r="F29" s="70">
        <v>2769.9</v>
      </c>
      <c r="G29" s="71"/>
      <c r="H29" s="71"/>
      <c r="I29" s="72" t="s">
        <v>33</v>
      </c>
      <c r="J29" s="73">
        <f>IF(I29="Less(-)",-1,1)</f>
        <v>1</v>
      </c>
      <c r="K29" s="74" t="s">
        <v>34</v>
      </c>
      <c r="L29" s="74" t="s">
        <v>4</v>
      </c>
      <c r="M29" s="75"/>
      <c r="N29" s="76"/>
      <c r="O29" s="76"/>
      <c r="P29" s="77"/>
      <c r="Q29" s="76"/>
      <c r="R29" s="76"/>
      <c r="S29" s="78"/>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80">
        <f>total_amount_ba($B$2,$D$2,D29,F29,J29,K29,M29)</f>
        <v>0</v>
      </c>
      <c r="BB29" s="80">
        <f>BA29+SUM(N29:AZ29)</f>
        <v>0</v>
      </c>
      <c r="BC29" s="81" t="str">
        <f>SpellNumber(L29,BB29)</f>
        <v>INR Zero Only</v>
      </c>
      <c r="IA29" s="30">
        <v>9.1</v>
      </c>
      <c r="IB29" s="54" t="s">
        <v>65</v>
      </c>
      <c r="IC29" s="30"/>
      <c r="ID29" s="30">
        <v>540</v>
      </c>
      <c r="IE29" s="30" t="s">
        <v>77</v>
      </c>
      <c r="IF29" s="31"/>
      <c r="IG29" s="31"/>
      <c r="IH29" s="31"/>
      <c r="II29" s="31"/>
    </row>
    <row r="30" spans="1:243" s="29" customFormat="1" ht="93.75">
      <c r="A30" s="69">
        <v>10</v>
      </c>
      <c r="B30" s="82" t="s">
        <v>66</v>
      </c>
      <c r="C30" s="68"/>
      <c r="D30" s="56">
        <v>80</v>
      </c>
      <c r="E30" s="57" t="s">
        <v>77</v>
      </c>
      <c r="F30" s="70">
        <v>2769.9</v>
      </c>
      <c r="G30" s="71"/>
      <c r="H30" s="71"/>
      <c r="I30" s="72" t="s">
        <v>33</v>
      </c>
      <c r="J30" s="73">
        <f>IF(I30="Less(-)",-1,1)</f>
        <v>1</v>
      </c>
      <c r="K30" s="74" t="s">
        <v>34</v>
      </c>
      <c r="L30" s="74" t="s">
        <v>4</v>
      </c>
      <c r="M30" s="75"/>
      <c r="N30" s="76"/>
      <c r="O30" s="76"/>
      <c r="P30" s="77"/>
      <c r="Q30" s="76"/>
      <c r="R30" s="76"/>
      <c r="S30" s="78"/>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80">
        <f>total_amount_ba($B$2,$D$2,D30,F30,J30,K30,M30)</f>
        <v>0</v>
      </c>
      <c r="BB30" s="80">
        <f>BA30+SUM(N30:AZ30)</f>
        <v>0</v>
      </c>
      <c r="BC30" s="81" t="str">
        <f>SpellNumber(L30,BB30)</f>
        <v>INR Zero Only</v>
      </c>
      <c r="IA30" s="30">
        <v>10</v>
      </c>
      <c r="IB30" s="54" t="s">
        <v>66</v>
      </c>
      <c r="IC30" s="30"/>
      <c r="ID30" s="30">
        <v>80</v>
      </c>
      <c r="IE30" s="30" t="s">
        <v>77</v>
      </c>
      <c r="IF30" s="31"/>
      <c r="IG30" s="31"/>
      <c r="IH30" s="31"/>
      <c r="II30" s="31"/>
    </row>
    <row r="31" spans="1:243" s="29" customFormat="1" ht="150">
      <c r="A31" s="69">
        <v>11</v>
      </c>
      <c r="B31" s="82" t="s">
        <v>67</v>
      </c>
      <c r="C31" s="68"/>
      <c r="D31" s="56">
        <v>36</v>
      </c>
      <c r="E31" s="57" t="s">
        <v>46</v>
      </c>
      <c r="F31" s="70">
        <v>2769.9</v>
      </c>
      <c r="G31" s="71"/>
      <c r="H31" s="71"/>
      <c r="I31" s="72" t="s">
        <v>33</v>
      </c>
      <c r="J31" s="73">
        <f>IF(I31="Less(-)",-1,1)</f>
        <v>1</v>
      </c>
      <c r="K31" s="74" t="s">
        <v>34</v>
      </c>
      <c r="L31" s="74" t="s">
        <v>4</v>
      </c>
      <c r="M31" s="75"/>
      <c r="N31" s="76"/>
      <c r="O31" s="76"/>
      <c r="P31" s="77"/>
      <c r="Q31" s="76"/>
      <c r="R31" s="76"/>
      <c r="S31" s="78"/>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80">
        <f>total_amount_ba($B$2,$D$2,D31,F31,J31,K31,M31)</f>
        <v>0</v>
      </c>
      <c r="BB31" s="80">
        <f>BA31+SUM(N31:AZ31)</f>
        <v>0</v>
      </c>
      <c r="BC31" s="81" t="str">
        <f>SpellNumber(L31,BB31)</f>
        <v>INR Zero Only</v>
      </c>
      <c r="IA31" s="30">
        <v>11</v>
      </c>
      <c r="IB31" s="54" t="s">
        <v>67</v>
      </c>
      <c r="IC31" s="30"/>
      <c r="ID31" s="30">
        <v>36</v>
      </c>
      <c r="IE31" s="30" t="s">
        <v>46</v>
      </c>
      <c r="IF31" s="31"/>
      <c r="IG31" s="31"/>
      <c r="IH31" s="31"/>
      <c r="II31" s="31"/>
    </row>
    <row r="32" spans="1:243" s="29" customFormat="1" ht="225">
      <c r="A32" s="69">
        <v>12</v>
      </c>
      <c r="B32" s="82" t="s">
        <v>68</v>
      </c>
      <c r="C32" s="68"/>
      <c r="D32" s="56">
        <v>80</v>
      </c>
      <c r="E32" s="57" t="s">
        <v>46</v>
      </c>
      <c r="F32" s="70">
        <v>2769.9</v>
      </c>
      <c r="G32" s="71"/>
      <c r="H32" s="71"/>
      <c r="I32" s="72" t="s">
        <v>33</v>
      </c>
      <c r="J32" s="73">
        <f>IF(I32="Less(-)",-1,1)</f>
        <v>1</v>
      </c>
      <c r="K32" s="74" t="s">
        <v>34</v>
      </c>
      <c r="L32" s="74" t="s">
        <v>4</v>
      </c>
      <c r="M32" s="75"/>
      <c r="N32" s="76"/>
      <c r="O32" s="76"/>
      <c r="P32" s="77"/>
      <c r="Q32" s="76"/>
      <c r="R32" s="76"/>
      <c r="S32" s="78"/>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80">
        <f>total_amount_ba($B$2,$D$2,D32,F32,J32,K32,M32)</f>
        <v>0</v>
      </c>
      <c r="BB32" s="80">
        <f>BA32+SUM(N32:AZ32)</f>
        <v>0</v>
      </c>
      <c r="BC32" s="81" t="str">
        <f>SpellNumber(L32,BB32)</f>
        <v>INR Zero Only</v>
      </c>
      <c r="IA32" s="30">
        <v>12</v>
      </c>
      <c r="IB32" s="54" t="s">
        <v>68</v>
      </c>
      <c r="IC32" s="30"/>
      <c r="ID32" s="30">
        <v>80</v>
      </c>
      <c r="IE32" s="30" t="s">
        <v>46</v>
      </c>
      <c r="IF32" s="31"/>
      <c r="IG32" s="31"/>
      <c r="IH32" s="31"/>
      <c r="II32" s="31"/>
    </row>
    <row r="33" spans="1:243" s="29" customFormat="1" ht="18.75">
      <c r="A33" s="69">
        <v>13</v>
      </c>
      <c r="B33" s="82" t="s">
        <v>55</v>
      </c>
      <c r="C33" s="68"/>
      <c r="D33" s="56"/>
      <c r="E33" s="57"/>
      <c r="F33" s="70"/>
      <c r="G33" s="71"/>
      <c r="H33" s="71"/>
      <c r="I33" s="72" t="s">
        <v>33</v>
      </c>
      <c r="J33" s="73">
        <f>IF(I33="Less(-)",-1,1)</f>
        <v>1</v>
      </c>
      <c r="K33" s="74" t="s">
        <v>34</v>
      </c>
      <c r="L33" s="74" t="s">
        <v>4</v>
      </c>
      <c r="M33" s="57"/>
      <c r="N33" s="76"/>
      <c r="O33" s="76"/>
      <c r="P33" s="77"/>
      <c r="Q33" s="76"/>
      <c r="R33" s="76"/>
      <c r="S33" s="78"/>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80"/>
      <c r="BB33" s="80"/>
      <c r="BC33" s="81"/>
      <c r="IA33" s="30">
        <v>13</v>
      </c>
      <c r="IB33" s="54" t="s">
        <v>55</v>
      </c>
      <c r="IC33" s="30"/>
      <c r="ID33" s="30"/>
      <c r="IE33" s="30"/>
      <c r="IF33" s="31"/>
      <c r="IG33" s="31"/>
      <c r="IH33" s="31"/>
      <c r="II33" s="31"/>
    </row>
    <row r="34" spans="1:243" s="29" customFormat="1" ht="18.75">
      <c r="A34" s="69">
        <v>13.1</v>
      </c>
      <c r="B34" s="82" t="s">
        <v>56</v>
      </c>
      <c r="C34" s="68"/>
      <c r="D34" s="56">
        <v>110</v>
      </c>
      <c r="E34" s="57" t="s">
        <v>46</v>
      </c>
      <c r="F34" s="70">
        <v>2769.9</v>
      </c>
      <c r="G34" s="71"/>
      <c r="H34" s="71"/>
      <c r="I34" s="72" t="s">
        <v>33</v>
      </c>
      <c r="J34" s="73">
        <f>IF(I34="Less(-)",-1,1)</f>
        <v>1</v>
      </c>
      <c r="K34" s="74" t="s">
        <v>34</v>
      </c>
      <c r="L34" s="74" t="s">
        <v>4</v>
      </c>
      <c r="M34" s="75"/>
      <c r="N34" s="76"/>
      <c r="O34" s="76"/>
      <c r="P34" s="77"/>
      <c r="Q34" s="76"/>
      <c r="R34" s="76"/>
      <c r="S34" s="78"/>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80">
        <f>total_amount_ba($B$2,$D$2,D34,F34,J34,K34,M34)</f>
        <v>0</v>
      </c>
      <c r="BB34" s="80">
        <f>BA34+SUM(N34:AZ34)</f>
        <v>0</v>
      </c>
      <c r="BC34" s="81" t="str">
        <f>SpellNumber(L34,BB34)</f>
        <v>INR Zero Only</v>
      </c>
      <c r="IA34" s="30">
        <v>13.1</v>
      </c>
      <c r="IB34" s="54" t="s">
        <v>56</v>
      </c>
      <c r="IC34" s="30"/>
      <c r="ID34" s="30">
        <v>110</v>
      </c>
      <c r="IE34" s="30" t="s">
        <v>46</v>
      </c>
      <c r="IF34" s="31"/>
      <c r="IG34" s="31"/>
      <c r="IH34" s="31"/>
      <c r="II34" s="31"/>
    </row>
    <row r="35" spans="1:243" s="29" customFormat="1" ht="187.5">
      <c r="A35" s="69">
        <v>14</v>
      </c>
      <c r="B35" s="82" t="s">
        <v>69</v>
      </c>
      <c r="C35" s="68"/>
      <c r="D35" s="56">
        <v>50</v>
      </c>
      <c r="E35" s="57" t="s">
        <v>46</v>
      </c>
      <c r="F35" s="70">
        <v>2769.9</v>
      </c>
      <c r="G35" s="71"/>
      <c r="H35" s="71"/>
      <c r="I35" s="72" t="s">
        <v>33</v>
      </c>
      <c r="J35" s="73">
        <f>IF(I35="Less(-)",-1,1)</f>
        <v>1</v>
      </c>
      <c r="K35" s="74" t="s">
        <v>34</v>
      </c>
      <c r="L35" s="74" t="s">
        <v>4</v>
      </c>
      <c r="M35" s="75"/>
      <c r="N35" s="76"/>
      <c r="O35" s="76"/>
      <c r="P35" s="77"/>
      <c r="Q35" s="76"/>
      <c r="R35" s="76"/>
      <c r="S35" s="78"/>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80">
        <f>total_amount_ba($B$2,$D$2,D35,F35,J35,K35,M35)</f>
        <v>0</v>
      </c>
      <c r="BB35" s="80">
        <f>BA35+SUM(N35:AZ35)</f>
        <v>0</v>
      </c>
      <c r="BC35" s="81" t="str">
        <f>SpellNumber(L35,BB35)</f>
        <v>INR Zero Only</v>
      </c>
      <c r="IA35" s="30">
        <v>14</v>
      </c>
      <c r="IB35" s="54" t="s">
        <v>69</v>
      </c>
      <c r="IC35" s="30"/>
      <c r="ID35" s="30">
        <v>50</v>
      </c>
      <c r="IE35" s="30" t="s">
        <v>46</v>
      </c>
      <c r="IF35" s="31"/>
      <c r="IG35" s="31"/>
      <c r="IH35" s="31"/>
      <c r="II35" s="31"/>
    </row>
    <row r="36" spans="1:243" s="29" customFormat="1" ht="243.75">
      <c r="A36" s="69">
        <v>15</v>
      </c>
      <c r="B36" s="82" t="s">
        <v>70</v>
      </c>
      <c r="C36" s="68"/>
      <c r="D36" s="56">
        <v>4.5</v>
      </c>
      <c r="E36" s="57" t="s">
        <v>46</v>
      </c>
      <c r="F36" s="70">
        <v>2769.9</v>
      </c>
      <c r="G36" s="71"/>
      <c r="H36" s="71"/>
      <c r="I36" s="72" t="s">
        <v>33</v>
      </c>
      <c r="J36" s="73">
        <f>IF(I36="Less(-)",-1,1)</f>
        <v>1</v>
      </c>
      <c r="K36" s="74" t="s">
        <v>34</v>
      </c>
      <c r="L36" s="74" t="s">
        <v>4</v>
      </c>
      <c r="M36" s="75"/>
      <c r="N36" s="76"/>
      <c r="O36" s="76"/>
      <c r="P36" s="77"/>
      <c r="Q36" s="76"/>
      <c r="R36" s="76"/>
      <c r="S36" s="78"/>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80">
        <f>total_amount_ba($B$2,$D$2,D36,F36,J36,K36,M36)</f>
        <v>0</v>
      </c>
      <c r="BB36" s="80">
        <f>BA36+SUM(N36:AZ36)</f>
        <v>0</v>
      </c>
      <c r="BC36" s="81" t="str">
        <f>SpellNumber(L36,BB36)</f>
        <v>INR Zero Only</v>
      </c>
      <c r="IA36" s="30">
        <v>15</v>
      </c>
      <c r="IB36" s="54" t="s">
        <v>70</v>
      </c>
      <c r="IC36" s="30"/>
      <c r="ID36" s="30">
        <v>4.5</v>
      </c>
      <c r="IE36" s="30" t="s">
        <v>46</v>
      </c>
      <c r="IF36" s="31"/>
      <c r="IG36" s="31"/>
      <c r="IH36" s="31"/>
      <c r="II36" s="31"/>
    </row>
    <row r="37" spans="1:243" s="29" customFormat="1" ht="150">
      <c r="A37" s="69">
        <v>16</v>
      </c>
      <c r="B37" s="82" t="s">
        <v>71</v>
      </c>
      <c r="C37" s="68"/>
      <c r="D37" s="56"/>
      <c r="E37" s="57"/>
      <c r="F37" s="70"/>
      <c r="G37" s="71"/>
      <c r="H37" s="71"/>
      <c r="I37" s="72" t="s">
        <v>33</v>
      </c>
      <c r="J37" s="73">
        <f>IF(I37="Less(-)",-1,1)</f>
        <v>1</v>
      </c>
      <c r="K37" s="74" t="s">
        <v>34</v>
      </c>
      <c r="L37" s="74" t="s">
        <v>4</v>
      </c>
      <c r="M37" s="57"/>
      <c r="N37" s="76"/>
      <c r="O37" s="76"/>
      <c r="P37" s="77"/>
      <c r="Q37" s="76"/>
      <c r="R37" s="76"/>
      <c r="S37" s="78"/>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80"/>
      <c r="BB37" s="80"/>
      <c r="BC37" s="81"/>
      <c r="IA37" s="30">
        <v>16</v>
      </c>
      <c r="IB37" s="54" t="s">
        <v>71</v>
      </c>
      <c r="IC37" s="30"/>
      <c r="ID37" s="30"/>
      <c r="IE37" s="30"/>
      <c r="IF37" s="31"/>
      <c r="IG37" s="31"/>
      <c r="IH37" s="31"/>
      <c r="II37" s="31"/>
    </row>
    <row r="38" spans="1:243" s="29" customFormat="1" ht="18.75">
      <c r="A38" s="69">
        <v>16.1</v>
      </c>
      <c r="B38" s="82" t="s">
        <v>72</v>
      </c>
      <c r="C38" s="68"/>
      <c r="D38" s="56">
        <v>105</v>
      </c>
      <c r="E38" s="57" t="s">
        <v>46</v>
      </c>
      <c r="F38" s="70">
        <v>2769.9</v>
      </c>
      <c r="G38" s="71"/>
      <c r="H38" s="71"/>
      <c r="I38" s="72" t="s">
        <v>33</v>
      </c>
      <c r="J38" s="73">
        <f>IF(I38="Less(-)",-1,1)</f>
        <v>1</v>
      </c>
      <c r="K38" s="74" t="s">
        <v>34</v>
      </c>
      <c r="L38" s="74" t="s">
        <v>4</v>
      </c>
      <c r="M38" s="75"/>
      <c r="N38" s="76"/>
      <c r="O38" s="76"/>
      <c r="P38" s="77"/>
      <c r="Q38" s="76"/>
      <c r="R38" s="76"/>
      <c r="S38" s="78"/>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80">
        <f>total_amount_ba($B$2,$D$2,D38,F38,J38,K38,M38)</f>
        <v>0</v>
      </c>
      <c r="BB38" s="80">
        <f>BA38+SUM(N38:AZ38)</f>
        <v>0</v>
      </c>
      <c r="BC38" s="81" t="str">
        <f>SpellNumber(L38,BB38)</f>
        <v>INR Zero Only</v>
      </c>
      <c r="IA38" s="30">
        <v>16.1</v>
      </c>
      <c r="IB38" s="54" t="s">
        <v>72</v>
      </c>
      <c r="IC38" s="30"/>
      <c r="ID38" s="30">
        <v>105</v>
      </c>
      <c r="IE38" s="30" t="s">
        <v>46</v>
      </c>
      <c r="IF38" s="31"/>
      <c r="IG38" s="31"/>
      <c r="IH38" s="31"/>
      <c r="II38" s="31"/>
    </row>
    <row r="39" spans="1:243" s="29" customFormat="1" ht="131.25">
      <c r="A39" s="69">
        <v>17</v>
      </c>
      <c r="B39" s="82" t="s">
        <v>73</v>
      </c>
      <c r="C39" s="68"/>
      <c r="D39" s="56"/>
      <c r="E39" s="57"/>
      <c r="F39" s="70"/>
      <c r="G39" s="71"/>
      <c r="H39" s="71"/>
      <c r="I39" s="72" t="s">
        <v>33</v>
      </c>
      <c r="J39" s="73">
        <f>IF(I39="Less(-)",-1,1)</f>
        <v>1</v>
      </c>
      <c r="K39" s="74" t="s">
        <v>34</v>
      </c>
      <c r="L39" s="74" t="s">
        <v>4</v>
      </c>
      <c r="M39" s="57"/>
      <c r="N39" s="76"/>
      <c r="O39" s="76"/>
      <c r="P39" s="77"/>
      <c r="Q39" s="76"/>
      <c r="R39" s="76"/>
      <c r="S39" s="78"/>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80"/>
      <c r="BB39" s="80"/>
      <c r="BC39" s="81"/>
      <c r="IA39" s="30">
        <v>17</v>
      </c>
      <c r="IB39" s="54" t="s">
        <v>73</v>
      </c>
      <c r="IC39" s="30"/>
      <c r="ID39" s="30"/>
      <c r="IE39" s="30"/>
      <c r="IF39" s="31"/>
      <c r="IG39" s="31"/>
      <c r="IH39" s="31"/>
      <c r="II39" s="31"/>
    </row>
    <row r="40" spans="1:243" s="29" customFormat="1" ht="56.25">
      <c r="A40" s="69">
        <v>17.1</v>
      </c>
      <c r="B40" s="82" t="s">
        <v>74</v>
      </c>
      <c r="C40" s="68"/>
      <c r="D40" s="56">
        <v>7</v>
      </c>
      <c r="E40" s="57" t="s">
        <v>46</v>
      </c>
      <c r="F40" s="70">
        <v>2769.9</v>
      </c>
      <c r="G40" s="71"/>
      <c r="H40" s="71"/>
      <c r="I40" s="72" t="s">
        <v>33</v>
      </c>
      <c r="J40" s="73">
        <f>IF(I40="Less(-)",-1,1)</f>
        <v>1</v>
      </c>
      <c r="K40" s="74" t="s">
        <v>34</v>
      </c>
      <c r="L40" s="74" t="s">
        <v>4</v>
      </c>
      <c r="M40" s="75"/>
      <c r="N40" s="76"/>
      <c r="O40" s="76"/>
      <c r="P40" s="77"/>
      <c r="Q40" s="76"/>
      <c r="R40" s="76"/>
      <c r="S40" s="78"/>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80">
        <f>total_amount_ba($B$2,$D$2,D40,F40,J40,K40,M40)</f>
        <v>0</v>
      </c>
      <c r="BB40" s="80">
        <f>BA40+SUM(N40:AZ40)</f>
        <v>0</v>
      </c>
      <c r="BC40" s="81" t="str">
        <f>SpellNumber(L40,BB40)</f>
        <v>INR Zero Only</v>
      </c>
      <c r="IA40" s="30">
        <v>17.1</v>
      </c>
      <c r="IB40" s="54" t="s">
        <v>74</v>
      </c>
      <c r="IC40" s="30"/>
      <c r="ID40" s="30">
        <v>7</v>
      </c>
      <c r="IE40" s="30" t="s">
        <v>46</v>
      </c>
      <c r="IF40" s="31"/>
      <c r="IG40" s="31"/>
      <c r="IH40" s="31"/>
      <c r="II40" s="31"/>
    </row>
    <row r="41" spans="1:243" s="29" customFormat="1" ht="33" customHeight="1">
      <c r="A41" s="62" t="s">
        <v>35</v>
      </c>
      <c r="B41" s="61"/>
      <c r="C41" s="34"/>
      <c r="D41" s="65"/>
      <c r="E41" s="35"/>
      <c r="F41" s="35"/>
      <c r="G41" s="35"/>
      <c r="H41" s="36"/>
      <c r="I41" s="36"/>
      <c r="J41" s="36"/>
      <c r="K41" s="36"/>
      <c r="L41" s="37"/>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60">
        <f>SUM(BA13:BA40)</f>
        <v>0</v>
      </c>
      <c r="BB41" s="60">
        <f>SUM(BB13:BB15)</f>
        <v>0</v>
      </c>
      <c r="BC41" s="59" t="str">
        <f>SpellNumber($E$2,BA41)</f>
        <v>INR Zero Only</v>
      </c>
      <c r="IA41" s="30"/>
      <c r="IB41" s="30"/>
      <c r="IC41" s="30"/>
      <c r="ID41" s="30"/>
      <c r="IE41" s="30"/>
      <c r="IF41" s="31"/>
      <c r="IG41" s="31"/>
      <c r="IH41" s="31"/>
      <c r="II41" s="31"/>
    </row>
    <row r="42" spans="1:243" s="47" customFormat="1" ht="39" customHeight="1" hidden="1">
      <c r="A42" s="39" t="s">
        <v>36</v>
      </c>
      <c r="B42" s="40"/>
      <c r="C42" s="41"/>
      <c r="D42" s="66"/>
      <c r="E42" s="52" t="s">
        <v>37</v>
      </c>
      <c r="F42" s="53"/>
      <c r="G42" s="42"/>
      <c r="H42" s="43"/>
      <c r="I42" s="43"/>
      <c r="J42" s="43"/>
      <c r="K42" s="44"/>
      <c r="L42" s="45"/>
      <c r="M42" s="46"/>
      <c r="O42" s="29"/>
      <c r="P42" s="29"/>
      <c r="Q42" s="29"/>
      <c r="R42" s="29"/>
      <c r="S42" s="29"/>
      <c r="BA42" s="48">
        <f>IF(ISBLANK(F42),0,IF(E42="Excess (+)",ROUND(BA41+(BA41*F42),2),IF(E42="Less (-)",ROUND(BA41+(BA41*F42*(-1)),2),0)))</f>
        <v>0</v>
      </c>
      <c r="BB42" s="49">
        <f>ROUND(BA42,0)</f>
        <v>0</v>
      </c>
      <c r="BC42" s="28" t="str">
        <f>SpellNumber(L42,BB42)</f>
        <v> Zero Only</v>
      </c>
      <c r="IA42" s="50"/>
      <c r="IB42" s="50"/>
      <c r="IC42" s="50"/>
      <c r="ID42" s="50"/>
      <c r="IE42" s="50"/>
      <c r="IF42" s="51"/>
      <c r="IG42" s="51"/>
      <c r="IH42" s="51"/>
      <c r="II42" s="51"/>
    </row>
    <row r="43" spans="1:243" s="47" customFormat="1" ht="51" customHeight="1">
      <c r="A43" s="62" t="s">
        <v>38</v>
      </c>
      <c r="B43" s="33"/>
      <c r="C43" s="84" t="str">
        <f>SpellNumber($E$2,BA41)</f>
        <v>INR Zero Only</v>
      </c>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IA43" s="50"/>
      <c r="IB43" s="50"/>
      <c r="IC43" s="50"/>
      <c r="ID43" s="50"/>
      <c r="IE43" s="50"/>
      <c r="IF43" s="51"/>
      <c r="IG43" s="51"/>
      <c r="IH43" s="51"/>
      <c r="II43" s="51"/>
    </row>
  </sheetData>
  <sheetProtection password="F5B2" sheet="1"/>
  <mergeCells count="8">
    <mergeCell ref="A9:BC9"/>
    <mergeCell ref="C43:BC43"/>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42">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2">
      <formula1>0</formula1>
      <formula2>99.9</formula2>
    </dataValidation>
    <dataValidation type="list" allowBlank="1" showInputMessage="1" showErrorMessage="1" sqref="L37 L38 L13 L14 L15 L16 L17 L18 L19 L20 L21 L22 L23 L24 L25 L26 L27 L28 L29 L30 L31 L32 L33 L34 L35 L36 L40 L39">
      <formula1>"INR"</formula1>
    </dataValidation>
    <dataValidation type="decimal" allowBlank="1" showErrorMessage="1" errorTitle="Invalid Entry" error="Only Numeric Values are allowed. " sqref="A13:A40">
      <formula1>0</formula1>
      <formula2>999999999999999</formula2>
    </dataValidation>
    <dataValidation type="list" allowBlank="1" showErrorMessage="1" sqref="K13:K40">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40">
      <formula1>0</formula1>
      <formula2>999999999999999</formula2>
    </dataValidation>
    <dataValidation allowBlank="1" showInputMessage="1" showErrorMessage="1" promptTitle="Units" prompt="Please enter Units in text" sqref="E13:E40"/>
    <dataValidation type="decimal" allowBlank="1" showInputMessage="1" showErrorMessage="1" promptTitle="Rate Entry" prompt="Please enter the Basic Price in Rupees for this item. " errorTitle="Invaid Entry" error="Only Numeric Values are allowed. " sqref="G13:H40">
      <formula1>0</formula1>
      <formula2>999999999999999</formula2>
    </dataValidation>
    <dataValidation allowBlank="1" showInputMessage="1" showErrorMessage="1" promptTitle="Itemcode/Make" prompt="Please enter text" sqref="C13:C40">
      <formula1>0</formula1>
      <formula2>0</formula2>
    </dataValidation>
    <dataValidation type="decimal" allowBlank="1" showInputMessage="1" showErrorMessage="1" promptTitle="Quantity" prompt="Please enter the Quantity for this item. " errorTitle="Invalid Entry" error="Only Numeric Values are allowed. " sqref="F13:F40 D13:D4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0">
      <formula1>0</formula1>
      <formula2>999999999999999</formula2>
    </dataValidation>
    <dataValidation type="list" showErrorMessage="1" sqref="I13:I40">
      <formula1>"Excess(+),Less(-)"</formula1>
      <formula2>0</formula2>
    </dataValidation>
    <dataValidation allowBlank="1" showInputMessage="1" showErrorMessage="1" promptTitle="Addition / Deduction" prompt="Please Choose the correct One" sqref="J13:J40">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IISER-PO-03</cp:lastModifiedBy>
  <cp:lastPrinted>2022-08-02T12:14:43Z</cp:lastPrinted>
  <dcterms:created xsi:type="dcterms:W3CDTF">2009-01-30T06:42:42Z</dcterms:created>
  <dcterms:modified xsi:type="dcterms:W3CDTF">2023-06-12T07:49:13Z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