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<sst xmlns="http://schemas.openxmlformats.org/spreadsheetml/2006/main" count="180" uniqueCount="65">
  <si>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</si>
  <si>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</si>
  <si>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</si>
  <si>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</si>
  <si>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</si>
  <si>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</si>
  <si>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</si>
  <si>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</si>
  <si>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</si>
  <si>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</si>
  <si>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</si>
  <si>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</si>
  <si>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</si>
  <si>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</si>
  <si>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</si>
  <si>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</si>
  <si>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</si>
  <si>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</si>
  <si>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</si>
  <si>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</si>
  <si>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</si>
  <si>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</si>
  <si>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</si>
  <si>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</si>
  <si>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</si>
  <si>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</si>
  <si>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</si>
  <si>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</si>
  <si>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</si>
  <si>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</si>
  <si>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</si>
  <si>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</si>
  <si>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</si>
  <si>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</si>
  <si>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</si>
  <si>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</si>
  <si>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</si>
  <si>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</si>
  <si>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</si>
  <si>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</si>
  <si>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</si>
  <si>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</si>
  <si>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</si>
  <si>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</si>
  <si>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</si>
  <si>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</si>
  <si>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Two or more coats on new work</t>
  </si>
  <si>
    <t>Sqm</t>
  </si>
  <si>
    <t>Kg</t>
  </si>
  <si>
    <t>Name of Work: Replacing the sheet roofing of SRC building at IISER campus, Vithura, Thiruvananthapuram</t>
  </si>
  <si>
    <t>Demolishing cement concrete manually/ by mechanical means including disposal of material within 50 metres lead as per direction of Engineer - in - charge</t>
  </si>
  <si>
    <t>Nominal concrete 1:3:6 or richer mix (i/c equivalent design mix)</t>
  </si>
  <si>
    <t>Dismantling roofing including ridges, hips, valleys and gutters etc., and stacking the material within 50 metres lead of:</t>
  </si>
  <si>
    <t>G.S. Sheet</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</si>
  <si>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</si>
  <si>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</si>
  <si>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Structural steel work in single section, fixed with or without connecting plate,including cutting, hoisting, fixing in position and applying a priming coat of approved steel primer all complete.</t>
  </si>
  <si>
    <t xml:space="preserve">Painting with synthetic enamel paint of approved brand and manufacture to give an even shade </t>
  </si>
  <si>
    <t>Providing and fixing precoated galvanised steel sheet roofing accessories 0.50 mm (+ 0.05 %) total coated thickness, Zinc coating 120 grams per sqm as per IS: 277, in 240 mpa steel grade, 5-7 microns epoxy primer on both side of the sheet and polyester top coat 15-18 microns using self drilling/ self tapping screws complete :</t>
  </si>
  <si>
    <t>Ridges plain (500 - 600mm)</t>
  </si>
  <si>
    <t>Providing and laying in position cement concrete of specified grade excluding the cost of centering and shuttering - All work up to plinth level</t>
  </si>
  <si>
    <t xml:space="preserve">1:3:6 (1 Cement : 3 coarse sand (zone-III) : 6 graded stone aggregate 20 mm nominal size)
</t>
  </si>
  <si>
    <t>Cum</t>
  </si>
  <si>
    <t>m</t>
  </si>
  <si>
    <t>Providing and fixing precoated trafford metalic roofing sheet Georoof ultima matte 0.40mm thickness Geo Red  or equivalent (size, shape and pitch of corrugation, make as approved by Engineer-in-charge). The sheet shall be fixed using self drilling /self tapping screws of size (5.5x 55 mm) with EPDM seal, complete upto any pitch in horizontal/ vertical or curved surfaces, excluding the cost of purlins, rafters and trusses but including charges towards cutting to size and shape wherever required, scaffolding charges, etc.</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</si>
</sst>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9"/>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75">
      <c r="A13" s="69">
        <v>1</v>
      </c>
      <c r="B13" s="82" t="s">
        <v>50</v>
      </c>
      <c r="C13" s="68"/>
      <c r="D13" s="56"/>
      <c r="E13" s="57"/>
      <c r="F13" s="70"/>
      <c r="G13" s="71"/>
      <c r="H13" s="71"/>
      <c r="I13" s="72" t="s">
        <v>33</v>
      </c>
      <c r="J13" s="73">
        <f aca="true" t="shared" si="0" ref="J13:J20">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37.5">
      <c r="A14" s="69">
        <v>1.1</v>
      </c>
      <c r="B14" s="82" t="s">
        <v>51</v>
      </c>
      <c r="C14" s="68"/>
      <c r="D14" s="56">
        <v>0.2</v>
      </c>
      <c r="E14" s="57" t="s">
        <v>62</v>
      </c>
      <c r="F14" s="70">
        <v>88.94</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51</v>
      </c>
      <c r="IC14" s="30"/>
      <c r="ID14" s="30">
        <v>0.2</v>
      </c>
      <c r="IE14" s="30" t="s">
        <v>62</v>
      </c>
      <c r="IF14" s="31"/>
      <c r="IG14" s="31"/>
      <c r="IH14" s="31"/>
      <c r="II14" s="31"/>
    </row>
    <row r="15" spans="1:243" s="29" customFormat="1" ht="56.25">
      <c r="A15" s="69">
        <v>2</v>
      </c>
      <c r="B15" s="82" t="s">
        <v>52</v>
      </c>
      <c r="C15" s="68"/>
      <c r="D15" s="56"/>
      <c r="E15" s="57"/>
      <c r="F15" s="70"/>
      <c r="G15" s="71"/>
      <c r="H15" s="71"/>
      <c r="I15" s="72" t="s">
        <v>33</v>
      </c>
      <c r="J15" s="73">
        <f t="shared" si="0"/>
        <v>1</v>
      </c>
      <c r="K15" s="74" t="s">
        <v>34</v>
      </c>
      <c r="L15" s="74" t="s">
        <v>4</v>
      </c>
      <c r="M15" s="57"/>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c r="BB15" s="80"/>
      <c r="BC15" s="81"/>
      <c r="IA15" s="30">
        <v>2</v>
      </c>
      <c r="IB15" s="54" t="s">
        <v>52</v>
      </c>
      <c r="IC15" s="30"/>
      <c r="ID15" s="30"/>
      <c r="IE15" s="30"/>
      <c r="IF15" s="31"/>
      <c r="IG15" s="31"/>
      <c r="IH15" s="31"/>
      <c r="II15" s="31"/>
    </row>
    <row r="16" spans="1:243" s="29" customFormat="1" ht="18.75">
      <c r="A16" s="69">
        <v>2.1</v>
      </c>
      <c r="B16" s="82" t="s">
        <v>53</v>
      </c>
      <c r="C16" s="68"/>
      <c r="D16" s="56">
        <v>500</v>
      </c>
      <c r="E16" s="57" t="s">
        <v>47</v>
      </c>
      <c r="F16" s="70">
        <v>190.23</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2.1</v>
      </c>
      <c r="IB16" s="54" t="s">
        <v>53</v>
      </c>
      <c r="IC16" s="30"/>
      <c r="ID16" s="30">
        <v>500</v>
      </c>
      <c r="IE16" s="30" t="s">
        <v>47</v>
      </c>
      <c r="IF16" s="31"/>
      <c r="IG16" s="31"/>
      <c r="IH16" s="31"/>
      <c r="II16" s="31"/>
    </row>
    <row r="17" spans="1:243" s="29" customFormat="1" ht="112.5">
      <c r="A17" s="69">
        <v>3</v>
      </c>
      <c r="B17" s="82" t="s">
        <v>54</v>
      </c>
      <c r="C17" s="68"/>
      <c r="D17" s="56"/>
      <c r="E17" s="57"/>
      <c r="F17" s="70"/>
      <c r="G17" s="71"/>
      <c r="H17" s="71"/>
      <c r="I17" s="72" t="s">
        <v>33</v>
      </c>
      <c r="J17" s="73">
        <f>IF(I17="Less(-)",-1,1)</f>
        <v>1</v>
      </c>
      <c r="K17" s="74" t="s">
        <v>34</v>
      </c>
      <c r="L17" s="74" t="s">
        <v>4</v>
      </c>
      <c r="M17" s="57"/>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c r="BB17" s="80"/>
      <c r="BC17" s="81"/>
      <c r="IA17" s="30">
        <v>3</v>
      </c>
      <c r="IB17" s="54" t="s">
        <v>54</v>
      </c>
      <c r="IC17" s="30"/>
      <c r="ID17" s="30"/>
      <c r="IE17" s="30"/>
      <c r="IF17" s="31"/>
      <c r="IG17" s="31"/>
      <c r="IH17" s="31"/>
      <c r="II17" s="31"/>
    </row>
    <row r="18" spans="1:243" s="29" customFormat="1" ht="18.75">
      <c r="A18" s="69">
        <v>3.1</v>
      </c>
      <c r="B18" s="82" t="s">
        <v>55</v>
      </c>
      <c r="C18" s="68"/>
      <c r="D18" s="56">
        <v>300</v>
      </c>
      <c r="E18" s="57" t="s">
        <v>48</v>
      </c>
      <c r="F18" s="70">
        <v>643.49</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3.1</v>
      </c>
      <c r="IB18" s="54" t="s">
        <v>55</v>
      </c>
      <c r="IC18" s="30"/>
      <c r="ID18" s="30">
        <v>300</v>
      </c>
      <c r="IE18" s="30" t="s">
        <v>48</v>
      </c>
      <c r="IF18" s="31"/>
      <c r="IG18" s="31"/>
      <c r="IH18" s="31"/>
      <c r="II18" s="31"/>
    </row>
    <row r="19" spans="1:243" s="29" customFormat="1" ht="93.75">
      <c r="A19" s="69">
        <v>4</v>
      </c>
      <c r="B19" s="82" t="s">
        <v>56</v>
      </c>
      <c r="C19" s="68"/>
      <c r="D19" s="56">
        <v>40</v>
      </c>
      <c r="E19" s="57" t="s">
        <v>48</v>
      </c>
      <c r="F19" s="70">
        <v>779.42</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v>
      </c>
      <c r="IB19" s="54" t="s">
        <v>56</v>
      </c>
      <c r="IC19" s="30"/>
      <c r="ID19" s="30">
        <v>40</v>
      </c>
      <c r="IE19" s="30" t="s">
        <v>48</v>
      </c>
      <c r="IF19" s="31"/>
      <c r="IG19" s="31"/>
      <c r="IH19" s="31"/>
      <c r="II19" s="31"/>
    </row>
    <row r="20" spans="1:243" s="29" customFormat="1" ht="37.5">
      <c r="A20" s="69">
        <v>5</v>
      </c>
      <c r="B20" s="82" t="s">
        <v>57</v>
      </c>
      <c r="C20" s="68"/>
      <c r="D20" s="56"/>
      <c r="E20" s="57"/>
      <c r="F20" s="70"/>
      <c r="G20" s="71"/>
      <c r="H20" s="71"/>
      <c r="I20" s="72" t="s">
        <v>33</v>
      </c>
      <c r="J20" s="73">
        <f t="shared" si="0"/>
        <v>1</v>
      </c>
      <c r="K20" s="74" t="s">
        <v>34</v>
      </c>
      <c r="L20" s="74" t="s">
        <v>4</v>
      </c>
      <c r="M20" s="57"/>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c r="BB20" s="80"/>
      <c r="BC20" s="81"/>
      <c r="IA20" s="30">
        <v>5</v>
      </c>
      <c r="IB20" s="54" t="s">
        <v>57</v>
      </c>
      <c r="IC20" s="30"/>
      <c r="ID20" s="30"/>
      <c r="IE20" s="30"/>
      <c r="IF20" s="31"/>
      <c r="IG20" s="31"/>
      <c r="IH20" s="31"/>
      <c r="II20" s="31"/>
    </row>
    <row r="21" spans="1:243" s="29" customFormat="1" ht="18.75">
      <c r="A21" s="69">
        <v>5.1</v>
      </c>
      <c r="B21" s="82" t="s">
        <v>46</v>
      </c>
      <c r="C21" s="68"/>
      <c r="D21" s="56">
        <v>23</v>
      </c>
      <c r="E21" s="57" t="s">
        <v>47</v>
      </c>
      <c r="F21" s="70">
        <v>1312.45</v>
      </c>
      <c r="G21" s="71"/>
      <c r="H21" s="71"/>
      <c r="I21" s="72" t="s">
        <v>33</v>
      </c>
      <c r="J21" s="73">
        <f aca="true" t="shared" si="1" ref="J21:J26">IF(I21="Less(-)",-1,1)</f>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5.1</v>
      </c>
      <c r="IB21" s="54" t="s">
        <v>46</v>
      </c>
      <c r="IC21" s="30"/>
      <c r="ID21" s="30">
        <v>23</v>
      </c>
      <c r="IE21" s="30" t="s">
        <v>47</v>
      </c>
      <c r="IF21" s="31"/>
      <c r="IG21" s="31"/>
      <c r="IH21" s="31"/>
      <c r="II21" s="31"/>
    </row>
    <row r="22" spans="1:243" s="29" customFormat="1" ht="206.25">
      <c r="A22" s="69">
        <v>6</v>
      </c>
      <c r="B22" s="82" t="s">
        <v>64</v>
      </c>
      <c r="C22" s="68"/>
      <c r="D22" s="56">
        <v>555</v>
      </c>
      <c r="E22" s="57" t="s">
        <v>47</v>
      </c>
      <c r="F22" s="70">
        <v>1829.26</v>
      </c>
      <c r="G22" s="71"/>
      <c r="H22" s="71"/>
      <c r="I22" s="72" t="s">
        <v>33</v>
      </c>
      <c r="J22" s="73">
        <f t="shared" si="1"/>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6</v>
      </c>
      <c r="IB22" s="54" t="s">
        <v>64</v>
      </c>
      <c r="IC22" s="30"/>
      <c r="ID22" s="30">
        <v>555</v>
      </c>
      <c r="IE22" s="30" t="s">
        <v>47</v>
      </c>
      <c r="IF22" s="31"/>
      <c r="IG22" s="31"/>
      <c r="IH22" s="31"/>
      <c r="II22" s="31"/>
    </row>
    <row r="23" spans="1:243" s="29" customFormat="1" ht="131.25">
      <c r="A23" s="69">
        <v>7</v>
      </c>
      <c r="B23" s="82" t="s">
        <v>58</v>
      </c>
      <c r="C23" s="68"/>
      <c r="D23" s="56"/>
      <c r="E23" s="57"/>
      <c r="F23" s="70"/>
      <c r="G23" s="71"/>
      <c r="H23" s="71"/>
      <c r="I23" s="72" t="s">
        <v>33</v>
      </c>
      <c r="J23" s="73">
        <f t="shared" si="1"/>
        <v>1</v>
      </c>
      <c r="K23" s="74" t="s">
        <v>34</v>
      </c>
      <c r="L23" s="74" t="s">
        <v>4</v>
      </c>
      <c r="M23" s="57"/>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c r="BB23" s="80"/>
      <c r="BC23" s="81"/>
      <c r="IA23" s="30">
        <v>7</v>
      </c>
      <c r="IB23" s="54" t="s">
        <v>58</v>
      </c>
      <c r="IC23" s="30"/>
      <c r="ID23" s="30"/>
      <c r="IE23" s="30"/>
      <c r="IF23" s="31"/>
      <c r="IG23" s="31"/>
      <c r="IH23" s="31"/>
      <c r="II23" s="31"/>
    </row>
    <row r="24" spans="1:243" s="29" customFormat="1" ht="18.75">
      <c r="A24" s="69">
        <v>7.1</v>
      </c>
      <c r="B24" s="82" t="s">
        <v>59</v>
      </c>
      <c r="C24" s="68"/>
      <c r="D24" s="56">
        <v>34</v>
      </c>
      <c r="E24" s="57" t="s">
        <v>63</v>
      </c>
      <c r="F24" s="70">
        <v>82.87</v>
      </c>
      <c r="G24" s="71"/>
      <c r="H24" s="71"/>
      <c r="I24" s="72" t="s">
        <v>33</v>
      </c>
      <c r="J24" s="73">
        <f t="shared" si="1"/>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7.1</v>
      </c>
      <c r="IB24" s="54" t="s">
        <v>59</v>
      </c>
      <c r="IC24" s="30"/>
      <c r="ID24" s="30">
        <v>34</v>
      </c>
      <c r="IE24" s="30" t="s">
        <v>63</v>
      </c>
      <c r="IF24" s="31"/>
      <c r="IG24" s="31"/>
      <c r="IH24" s="31"/>
      <c r="II24" s="31"/>
    </row>
    <row r="25" spans="1:243" s="29" customFormat="1" ht="56.25">
      <c r="A25" s="69">
        <v>8</v>
      </c>
      <c r="B25" s="82" t="s">
        <v>60</v>
      </c>
      <c r="C25" s="68"/>
      <c r="D25" s="56"/>
      <c r="E25" s="57"/>
      <c r="F25" s="70"/>
      <c r="G25" s="71"/>
      <c r="H25" s="71"/>
      <c r="I25" s="72" t="s">
        <v>33</v>
      </c>
      <c r="J25" s="73">
        <f>IF(I25="Less(-)",-1,1)</f>
        <v>1</v>
      </c>
      <c r="K25" s="74" t="s">
        <v>34</v>
      </c>
      <c r="L25" s="74" t="s">
        <v>4</v>
      </c>
      <c r="M25" s="57"/>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c r="BB25" s="80"/>
      <c r="BC25" s="81"/>
      <c r="IA25" s="30">
        <v>8</v>
      </c>
      <c r="IB25" s="54" t="s">
        <v>60</v>
      </c>
      <c r="IC25" s="30"/>
      <c r="ID25" s="30"/>
      <c r="IE25" s="30"/>
      <c r="IF25" s="31"/>
      <c r="IG25" s="31"/>
      <c r="IH25" s="31"/>
      <c r="II25" s="31"/>
    </row>
    <row r="26" spans="1:243" s="29" customFormat="1" ht="56.25">
      <c r="A26" s="69">
        <v>8.1</v>
      </c>
      <c r="B26" s="82" t="s">
        <v>61</v>
      </c>
      <c r="C26" s="68"/>
      <c r="D26" s="56">
        <v>0.2</v>
      </c>
      <c r="E26" s="57" t="s">
        <v>62</v>
      </c>
      <c r="F26" s="70">
        <v>996.02</v>
      </c>
      <c r="G26" s="71"/>
      <c r="H26" s="71"/>
      <c r="I26" s="72" t="s">
        <v>33</v>
      </c>
      <c r="J26" s="73">
        <f t="shared" si="1"/>
        <v>1</v>
      </c>
      <c r="K26" s="74" t="s">
        <v>34</v>
      </c>
      <c r="L26" s="74" t="s">
        <v>4</v>
      </c>
      <c r="M26" s="75"/>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f>total_amount_ba($B$2,$D$2,D26,F26,J26,K26,M26)</f>
        <v>0</v>
      </c>
      <c r="BB26" s="80">
        <f>BA26+SUM(N26:AZ26)</f>
        <v>0</v>
      </c>
      <c r="BC26" s="81" t="str">
        <f>SpellNumber(L26,BB26)</f>
        <v>INR Zero Only</v>
      </c>
      <c r="IA26" s="30">
        <v>8.1</v>
      </c>
      <c r="IB26" s="54" t="s">
        <v>61</v>
      </c>
      <c r="IC26" s="30"/>
      <c r="ID26" s="30">
        <v>0.2</v>
      </c>
      <c r="IE26" s="30" t="s">
        <v>62</v>
      </c>
      <c r="IF26" s="31"/>
      <c r="IG26" s="31"/>
      <c r="IH26" s="31"/>
      <c r="II26" s="31"/>
    </row>
    <row r="27" spans="1:243" s="29" customFormat="1" ht="33" customHeight="1">
      <c r="A27" s="62" t="s">
        <v>35</v>
      </c>
      <c r="B27" s="61"/>
      <c r="C27" s="34"/>
      <c r="D27" s="65"/>
      <c r="E27" s="35"/>
      <c r="F27" s="35"/>
      <c r="G27" s="35"/>
      <c r="H27" s="36"/>
      <c r="I27" s="36"/>
      <c r="J27" s="36"/>
      <c r="K27" s="36"/>
      <c r="L27" s="37"/>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0">
        <f>SUM(BA13:BA26)</f>
        <v>0</v>
      </c>
      <c r="BB27" s="60">
        <f>SUM(BB13:BB26)</f>
        <v>0</v>
      </c>
      <c r="BC27" s="59" t="str">
        <f>SpellNumber($E$2,BA27)</f>
        <v>INR Zero Only</v>
      </c>
      <c r="IA27" s="30"/>
      <c r="IB27" s="30"/>
      <c r="IC27" s="30"/>
      <c r="ID27" s="30"/>
      <c r="IE27" s="30"/>
      <c r="IF27" s="31"/>
      <c r="IG27" s="31"/>
      <c r="IH27" s="31"/>
      <c r="II27" s="31"/>
    </row>
    <row r="28" spans="1:243" s="47" customFormat="1" ht="39" customHeight="1" hidden="1">
      <c r="A28" s="39" t="s">
        <v>36</v>
      </c>
      <c r="B28" s="40"/>
      <c r="C28" s="41"/>
      <c r="D28" s="66"/>
      <c r="E28" s="52" t="s">
        <v>37</v>
      </c>
      <c r="F28" s="53"/>
      <c r="G28" s="42"/>
      <c r="H28" s="43"/>
      <c r="I28" s="43"/>
      <c r="J28" s="43"/>
      <c r="K28" s="44"/>
      <c r="L28" s="45"/>
      <c r="M28" s="46"/>
      <c r="O28" s="29"/>
      <c r="P28" s="29"/>
      <c r="Q28" s="29"/>
      <c r="R28" s="29"/>
      <c r="S28" s="29"/>
      <c r="BA28" s="48">
        <f>IF(ISBLANK(F28),0,IF(E28="Excess (+)",ROUND(BA27+(BA27*F28),2),IF(E28="Less (-)",ROUND(BA27+(BA27*F28*(-1)),2),0)))</f>
        <v>0</v>
      </c>
      <c r="BB28" s="49">
        <f>ROUND(BA28,0)</f>
        <v>0</v>
      </c>
      <c r="BC28" s="28" t="str">
        <f>SpellNumber(L28,BB28)</f>
        <v> Zero Only</v>
      </c>
      <c r="IA28" s="50"/>
      <c r="IB28" s="50"/>
      <c r="IC28" s="50"/>
      <c r="ID28" s="50"/>
      <c r="IE28" s="50"/>
      <c r="IF28" s="51"/>
      <c r="IG28" s="51"/>
      <c r="IH28" s="51"/>
      <c r="II28" s="51"/>
    </row>
    <row r="29" spans="1:243" s="47" customFormat="1" ht="51" customHeight="1">
      <c r="A29" s="62" t="s">
        <v>38</v>
      </c>
      <c r="B29" s="33"/>
      <c r="C29" s="84" t="str">
        <f>SpellNumber($E$2,BA27)</f>
        <v>INR Zero Only</v>
      </c>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IA29" s="50"/>
      <c r="IB29" s="50"/>
      <c r="IC29" s="50"/>
      <c r="ID29" s="50"/>
      <c r="IE29" s="50"/>
      <c r="IF29" s="51"/>
      <c r="IG29" s="51"/>
      <c r="IH29" s="51"/>
      <c r="II29" s="51"/>
    </row>
  </sheetData>
  <sheetProtection password="F5B2" sheet="1"/>
  <mergeCells count="8">
    <mergeCell ref="A9:BC9"/>
    <mergeCell ref="C29:BC2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allowBlank="1" showInputMessage="1" showErrorMessage="1" sqref="L21 L22 L23 L24 L13 L14 L15 L16 L17 L18 L19 L20 L26 L25">
      <formula1>"INR"</formula1>
    </dataValidation>
    <dataValidation type="decimal" allowBlank="1" showErrorMessage="1" errorTitle="Invalid Entry" error="Only Numeric Values are allowed. " sqref="A13:A26">
      <formula1>0</formula1>
      <formula2>999999999999999</formula2>
    </dataValidation>
    <dataValidation type="list" allowBlank="1" showErrorMessage="1" sqref="K13:K2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6">
      <formula1>0</formula1>
      <formula2>999999999999999</formula2>
    </dataValidation>
    <dataValidation allowBlank="1" showInputMessage="1" showErrorMessage="1" promptTitle="Units" prompt="Please enter Units in text" sqref="E13:E26"/>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list" showErrorMessage="1" sqref="I13:I26">
      <formula1>"Excess(+),Less(-)"</formula1>
      <formula2>0</formula2>
    </dataValidation>
    <dataValidation allowBlank="1" showInputMessage="1" showErrorMessage="1" promptTitle="Addition / Deduction" prompt="Please Choose the correct One" sqref="J13:J2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2022-11-26T12:03:56Z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