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455"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<sst xmlns="http://schemas.openxmlformats.org/spreadsheetml/2006/main" count="187" uniqueCount="65">
  <si>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</si>
  <si>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</si>
  <si>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</si>
  <si>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</si>
  <si>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</si>
  <si>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</si>
  <si>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</si>
  <si>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</si>
  <si>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</si>
  <si>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</si>
  <si>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</si>
  <si>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</si>
  <si>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</si>
  <si>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</si>
  <si>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</si>
  <si>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</si>
  <si>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</si>
  <si>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</si>
  <si>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</si>
  <si>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</si>
  <si>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</si>
  <si>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</si>
  <si>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</si>
  <si>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</si>
  <si>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</si>
  <si>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</si>
  <si>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</si>
  <si>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</si>
  <si>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</si>
  <si>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</si>
  <si>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</si>
  <si>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</si>
  <si>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</si>
  <si>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</si>
  <si>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</si>
  <si>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</si>
  <si>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</si>
  <si>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</si>
  <si>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</si>
  <si>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</si>
  <si>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</si>
  <si>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</si>
  <si>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</si>
  <si>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</si>
  <si>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</si>
  <si>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</si>
  <si>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Two or more coats on new work</t>
  </si>
  <si>
    <t>Sqm</t>
  </si>
  <si>
    <t>Wall painting with acrylic emulsion paint of approved brand and manufacture to give an even shade :</t>
  </si>
  <si>
    <t>Providing and fixing glazing in aluminium door, window, ventilator shutters and partitions etc. with EPDM rubber / neoprene gasket etc. complete as per the architectural drawings and the directions of engineer-in-charge.</t>
  </si>
  <si>
    <t>Providing and fixing aluminium handles, ISI marked, anodised (anodic coating not less than grade AC 10 as per IS : 1868) transparent or dyed to required colour or shade, with necessary screws etc. complete :</t>
  </si>
  <si>
    <t>Kg</t>
  </si>
  <si>
    <t>Each</t>
  </si>
  <si>
    <t>Dismantling the acoustic wall panelling including all gyspum boards, wooden frame work, wool, screws, nails and all other accessories part of panelling without causing any damages to the adjointing structures. The holes and undulations in the wall occured during dismantling shall be properly finished with cement mortar/putty. The dismantled serviceable materials shall be stacked at IISER store and unserviceable materails shall be disposed within a lead of 500m, etc complete all as directed by EIC.</t>
  </si>
  <si>
    <t>Name of Work: Aluminium partition and other civil works at PSB 1203 in IISER campus, Vithura, Thiruvananthapuram</t>
  </si>
  <si>
    <t>Applying one coat of water thinnable cement primer of approved brand and manufacture on wall surface</t>
  </si>
  <si>
    <t>Water thinnable cement primer</t>
  </si>
  <si>
    <t xml:space="preserve">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</si>
  <si>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Fixed Portion
Powder coated aluminium (minimum thickness of powder coating 50 micron)</t>
  </si>
  <si>
    <t>For shutters of doors, windows &amp; ventilators including providing and fixing hinges/ pivots/sliding door arrangements &amp; gear channel and making provision for fixing of fittings wherever required including the cost of EPDM rubber / neoprene gasket required (Fittings shall be paid for separately)
Powder coated aluminium (minimum thickness of powder coating 50 micron)</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</si>
  <si>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engineer-in-charge.</t>
  </si>
  <si>
    <t>Pre-laminated particle board with decorative lamination on both sides</t>
  </si>
  <si>
    <t>With float glass panes of 5 mm thickness (weight not less than 12.50 kg/sqm)</t>
  </si>
  <si>
    <t>125mm</t>
  </si>
  <si>
    <t xml:space="preserve">Providing and fixing bright finished aluminium door  lock  without pair of handles of approved quality for aluminium door, with necessary screws etc complete as per direction of Engineerin-charge.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</si>
</sst>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2"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3"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30"/>
  <sheetViews>
    <sheetView showGridLines="0" zoomScale="55" zoomScaleNormal="55" zoomScalePageLayoutView="0" workbookViewId="0" topLeftCell="A1">
      <selection activeCell="B25" sqref="B25"/>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54</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192" customHeight="1">
      <c r="A13" s="69">
        <v>1</v>
      </c>
      <c r="B13" s="82" t="s">
        <v>53</v>
      </c>
      <c r="C13" s="68"/>
      <c r="D13" s="56">
        <v>85</v>
      </c>
      <c r="E13" s="57" t="s">
        <v>47</v>
      </c>
      <c r="F13" s="70">
        <v>142.5</v>
      </c>
      <c r="G13" s="71"/>
      <c r="H13" s="71"/>
      <c r="I13" s="72" t="s">
        <v>33</v>
      </c>
      <c r="J13" s="73">
        <f aca="true" t="shared" si="0" ref="J13:J21">IF(I13="Less(-)",-1,1)</f>
        <v>1</v>
      </c>
      <c r="K13" s="74" t="s">
        <v>34</v>
      </c>
      <c r="L13" s="74" t="s">
        <v>4</v>
      </c>
      <c r="M13" s="75"/>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f>total_amount_ba($B$2,$D$2,D13,F13,J13,K13,M13)</f>
        <v>0</v>
      </c>
      <c r="BB13" s="80">
        <f>BA13+SUM(N13:AZ13)</f>
        <v>0</v>
      </c>
      <c r="BC13" s="81" t="str">
        <f>SpellNumber(L13,BB13)</f>
        <v>INR Zero Only</v>
      </c>
      <c r="IA13" s="30">
        <v>1</v>
      </c>
      <c r="IB13" s="54" t="s">
        <v>53</v>
      </c>
      <c r="IC13" s="30"/>
      <c r="ID13" s="30">
        <v>85</v>
      </c>
      <c r="IE13" s="30" t="s">
        <v>47</v>
      </c>
      <c r="IF13" s="31"/>
      <c r="IG13" s="31"/>
      <c r="IH13" s="31"/>
      <c r="II13" s="31"/>
    </row>
    <row r="14" spans="1:243" s="29" customFormat="1" ht="56.25">
      <c r="A14" s="69">
        <v>2</v>
      </c>
      <c r="B14" s="82" t="s">
        <v>55</v>
      </c>
      <c r="C14" s="68"/>
      <c r="D14" s="56"/>
      <c r="E14" s="57"/>
      <c r="F14" s="70"/>
      <c r="G14" s="71"/>
      <c r="H14" s="71"/>
      <c r="I14" s="72" t="s">
        <v>33</v>
      </c>
      <c r="J14" s="73">
        <f t="shared" si="0"/>
        <v>1</v>
      </c>
      <c r="K14" s="74" t="s">
        <v>34</v>
      </c>
      <c r="L14" s="74" t="s">
        <v>4</v>
      </c>
      <c r="M14" s="57"/>
      <c r="N14" s="76"/>
      <c r="O14" s="76"/>
      <c r="P14" s="77"/>
      <c r="Q14" s="76"/>
      <c r="R14" s="76"/>
      <c r="S14" s="78"/>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80"/>
      <c r="BB14" s="80"/>
      <c r="BC14" s="81"/>
      <c r="IA14" s="30">
        <v>2</v>
      </c>
      <c r="IB14" s="54" t="s">
        <v>55</v>
      </c>
      <c r="IC14" s="30"/>
      <c r="ID14" s="30"/>
      <c r="IE14" s="30"/>
      <c r="IF14" s="31"/>
      <c r="IG14" s="31"/>
      <c r="IH14" s="31"/>
      <c r="II14" s="31"/>
    </row>
    <row r="15" spans="1:243" s="29" customFormat="1" ht="18.75">
      <c r="A15" s="69">
        <v>2.1</v>
      </c>
      <c r="B15" s="82" t="s">
        <v>56</v>
      </c>
      <c r="C15" s="68"/>
      <c r="D15" s="56">
        <v>90</v>
      </c>
      <c r="E15" s="57" t="s">
        <v>47</v>
      </c>
      <c r="F15" s="70">
        <v>88.94</v>
      </c>
      <c r="G15" s="71"/>
      <c r="H15" s="71"/>
      <c r="I15" s="72" t="s">
        <v>33</v>
      </c>
      <c r="J15" s="73">
        <f>IF(I15="Less(-)",-1,1)</f>
        <v>1</v>
      </c>
      <c r="K15" s="74" t="s">
        <v>34</v>
      </c>
      <c r="L15" s="74" t="s">
        <v>4</v>
      </c>
      <c r="M15" s="75"/>
      <c r="N15" s="76"/>
      <c r="O15" s="76"/>
      <c r="P15" s="77"/>
      <c r="Q15" s="76"/>
      <c r="R15" s="76"/>
      <c r="S15" s="78"/>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80">
        <f>total_amount_ba($B$2,$D$2,D15,F15,J15,K15,M15)</f>
        <v>0</v>
      </c>
      <c r="BB15" s="80">
        <f>BA15+SUM(N15:AZ15)</f>
        <v>0</v>
      </c>
      <c r="BC15" s="81" t="str">
        <f>SpellNumber(L15,BB15)</f>
        <v>INR Zero Only</v>
      </c>
      <c r="IA15" s="30">
        <v>2.1</v>
      </c>
      <c r="IB15" s="54" t="s">
        <v>56</v>
      </c>
      <c r="IC15" s="30"/>
      <c r="ID15" s="30">
        <v>90</v>
      </c>
      <c r="IE15" s="30" t="s">
        <v>47</v>
      </c>
      <c r="IF15" s="31"/>
      <c r="IG15" s="31"/>
      <c r="IH15" s="31"/>
      <c r="II15" s="31"/>
    </row>
    <row r="16" spans="1:243" s="29" customFormat="1" ht="56.25">
      <c r="A16" s="69">
        <v>3</v>
      </c>
      <c r="B16" s="82" t="s">
        <v>48</v>
      </c>
      <c r="C16" s="68"/>
      <c r="D16" s="56"/>
      <c r="E16" s="57"/>
      <c r="F16" s="70"/>
      <c r="G16" s="71"/>
      <c r="H16" s="71"/>
      <c r="I16" s="72" t="s">
        <v>33</v>
      </c>
      <c r="J16" s="73">
        <f t="shared" si="0"/>
        <v>1</v>
      </c>
      <c r="K16" s="74" t="s">
        <v>34</v>
      </c>
      <c r="L16" s="74" t="s">
        <v>4</v>
      </c>
      <c r="M16" s="57"/>
      <c r="N16" s="76"/>
      <c r="O16" s="76"/>
      <c r="P16" s="77"/>
      <c r="Q16" s="76"/>
      <c r="R16" s="76"/>
      <c r="S16" s="78"/>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80"/>
      <c r="BB16" s="80"/>
      <c r="BC16" s="81"/>
      <c r="IA16" s="30">
        <v>3</v>
      </c>
      <c r="IB16" s="54" t="s">
        <v>48</v>
      </c>
      <c r="IC16" s="30"/>
      <c r="ID16" s="30"/>
      <c r="IE16" s="30"/>
      <c r="IF16" s="31"/>
      <c r="IG16" s="31"/>
      <c r="IH16" s="31"/>
      <c r="II16" s="31"/>
    </row>
    <row r="17" spans="1:243" s="29" customFormat="1" ht="18.75">
      <c r="A17" s="69">
        <v>3.1</v>
      </c>
      <c r="B17" s="82" t="s">
        <v>46</v>
      </c>
      <c r="C17" s="68"/>
      <c r="D17" s="56">
        <v>90</v>
      </c>
      <c r="E17" s="57" t="s">
        <v>47</v>
      </c>
      <c r="F17" s="70">
        <v>190.23</v>
      </c>
      <c r="G17" s="71"/>
      <c r="H17" s="71"/>
      <c r="I17" s="72" t="s">
        <v>33</v>
      </c>
      <c r="J17" s="73">
        <f t="shared" si="0"/>
        <v>1</v>
      </c>
      <c r="K17" s="74" t="s">
        <v>34</v>
      </c>
      <c r="L17" s="74" t="s">
        <v>4</v>
      </c>
      <c r="M17" s="75"/>
      <c r="N17" s="76"/>
      <c r="O17" s="76"/>
      <c r="P17" s="77"/>
      <c r="Q17" s="76"/>
      <c r="R17" s="76"/>
      <c r="S17" s="78"/>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80">
        <f>total_amount_ba($B$2,$D$2,D17,F17,J17,K17,M17)</f>
        <v>0</v>
      </c>
      <c r="BB17" s="80">
        <f>BA17+SUM(N17:AZ17)</f>
        <v>0</v>
      </c>
      <c r="BC17" s="81" t="str">
        <f>SpellNumber(L17,BB17)</f>
        <v>INR Zero Only</v>
      </c>
      <c r="IA17" s="30">
        <v>3.1</v>
      </c>
      <c r="IB17" s="54" t="s">
        <v>46</v>
      </c>
      <c r="IC17" s="30"/>
      <c r="ID17" s="30">
        <v>90</v>
      </c>
      <c r="IE17" s="30" t="s">
        <v>47</v>
      </c>
      <c r="IF17" s="31"/>
      <c r="IG17" s="31"/>
      <c r="IH17" s="31"/>
      <c r="II17" s="31"/>
    </row>
    <row r="18" spans="1:243" s="29" customFormat="1" ht="318.75">
      <c r="A18" s="69">
        <v>4</v>
      </c>
      <c r="B18" s="82" t="s">
        <v>57</v>
      </c>
      <c r="C18" s="68"/>
      <c r="D18" s="56"/>
      <c r="E18" s="57"/>
      <c r="F18" s="70"/>
      <c r="G18" s="71"/>
      <c r="H18" s="71"/>
      <c r="I18" s="72" t="s">
        <v>33</v>
      </c>
      <c r="J18" s="73">
        <f>IF(I18="Less(-)",-1,1)</f>
        <v>1</v>
      </c>
      <c r="K18" s="74" t="s">
        <v>34</v>
      </c>
      <c r="L18" s="74" t="s">
        <v>4</v>
      </c>
      <c r="M18" s="57"/>
      <c r="N18" s="76"/>
      <c r="O18" s="76"/>
      <c r="P18" s="77"/>
      <c r="Q18" s="76"/>
      <c r="R18" s="76"/>
      <c r="S18" s="78"/>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80"/>
      <c r="BB18" s="80"/>
      <c r="BC18" s="81"/>
      <c r="IA18" s="30">
        <v>4</v>
      </c>
      <c r="IB18" s="54" t="s">
        <v>57</v>
      </c>
      <c r="IC18" s="30"/>
      <c r="ID18" s="30"/>
      <c r="IE18" s="30"/>
      <c r="IF18" s="31"/>
      <c r="IG18" s="31"/>
      <c r="IH18" s="31"/>
      <c r="II18" s="31"/>
    </row>
    <row r="19" spans="1:243" s="29" customFormat="1" ht="56.25">
      <c r="A19" s="69">
        <v>4.1</v>
      </c>
      <c r="B19" s="82" t="s">
        <v>58</v>
      </c>
      <c r="C19" s="68"/>
      <c r="D19" s="56">
        <v>260</v>
      </c>
      <c r="E19" s="57" t="s">
        <v>51</v>
      </c>
      <c r="F19" s="70">
        <v>643.49</v>
      </c>
      <c r="G19" s="71"/>
      <c r="H19" s="71"/>
      <c r="I19" s="72" t="s">
        <v>33</v>
      </c>
      <c r="J19" s="73">
        <f t="shared" si="0"/>
        <v>1</v>
      </c>
      <c r="K19" s="74" t="s">
        <v>34</v>
      </c>
      <c r="L19" s="74" t="s">
        <v>4</v>
      </c>
      <c r="M19" s="75"/>
      <c r="N19" s="76"/>
      <c r="O19" s="76"/>
      <c r="P19" s="77"/>
      <c r="Q19" s="76"/>
      <c r="R19" s="76"/>
      <c r="S19" s="78"/>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80">
        <f>total_amount_ba($B$2,$D$2,D19,F19,J19,K19,M19)</f>
        <v>0</v>
      </c>
      <c r="BB19" s="80">
        <f>BA19+SUM(N19:AZ19)</f>
        <v>0</v>
      </c>
      <c r="BC19" s="81" t="str">
        <f>SpellNumber(L19,BB19)</f>
        <v>INR Zero Only</v>
      </c>
      <c r="IA19" s="30">
        <v>4.1</v>
      </c>
      <c r="IB19" s="54" t="s">
        <v>58</v>
      </c>
      <c r="IC19" s="30"/>
      <c r="ID19" s="30">
        <v>260</v>
      </c>
      <c r="IE19" s="30" t="s">
        <v>51</v>
      </c>
      <c r="IF19" s="31"/>
      <c r="IG19" s="31"/>
      <c r="IH19" s="31"/>
      <c r="II19" s="31"/>
    </row>
    <row r="20" spans="1:243" s="29" customFormat="1" ht="187.5">
      <c r="A20" s="69">
        <v>4.2</v>
      </c>
      <c r="B20" s="82" t="s">
        <v>59</v>
      </c>
      <c r="C20" s="68"/>
      <c r="D20" s="56">
        <v>45</v>
      </c>
      <c r="E20" s="57" t="s">
        <v>51</v>
      </c>
      <c r="F20" s="70">
        <v>779.42</v>
      </c>
      <c r="G20" s="71"/>
      <c r="H20" s="71"/>
      <c r="I20" s="72" t="s">
        <v>33</v>
      </c>
      <c r="J20" s="73">
        <f t="shared" si="0"/>
        <v>1</v>
      </c>
      <c r="K20" s="74" t="s">
        <v>34</v>
      </c>
      <c r="L20" s="74" t="s">
        <v>4</v>
      </c>
      <c r="M20" s="75"/>
      <c r="N20" s="76"/>
      <c r="O20" s="76"/>
      <c r="P20" s="77"/>
      <c r="Q20" s="76"/>
      <c r="R20" s="76"/>
      <c r="S20" s="78"/>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80">
        <f>total_amount_ba($B$2,$D$2,D20,F20,J20,K20,M20)</f>
        <v>0</v>
      </c>
      <c r="BB20" s="80">
        <f>BA20+SUM(N20:AZ20)</f>
        <v>0</v>
      </c>
      <c r="BC20" s="81" t="str">
        <f>SpellNumber(L20,BB20)</f>
        <v>INR Zero Only</v>
      </c>
      <c r="IA20" s="30">
        <v>4.2</v>
      </c>
      <c r="IB20" s="54" t="s">
        <v>59</v>
      </c>
      <c r="IC20" s="30"/>
      <c r="ID20" s="30">
        <v>45</v>
      </c>
      <c r="IE20" s="30" t="s">
        <v>51</v>
      </c>
      <c r="IF20" s="31"/>
      <c r="IG20" s="31"/>
      <c r="IH20" s="31"/>
      <c r="II20" s="31"/>
    </row>
    <row r="21" spans="1:243" s="29" customFormat="1" ht="150">
      <c r="A21" s="69">
        <v>5</v>
      </c>
      <c r="B21" s="82" t="s">
        <v>60</v>
      </c>
      <c r="C21" s="68"/>
      <c r="D21" s="56"/>
      <c r="E21" s="57"/>
      <c r="F21" s="70"/>
      <c r="G21" s="71"/>
      <c r="H21" s="71"/>
      <c r="I21" s="72" t="s">
        <v>33</v>
      </c>
      <c r="J21" s="73">
        <f t="shared" si="0"/>
        <v>1</v>
      </c>
      <c r="K21" s="74" t="s">
        <v>34</v>
      </c>
      <c r="L21" s="74" t="s">
        <v>4</v>
      </c>
      <c r="M21" s="57"/>
      <c r="N21" s="76"/>
      <c r="O21" s="76"/>
      <c r="P21" s="77"/>
      <c r="Q21" s="76"/>
      <c r="R21" s="76"/>
      <c r="S21" s="78"/>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80"/>
      <c r="BB21" s="80"/>
      <c r="BC21" s="81"/>
      <c r="IA21" s="30">
        <v>5</v>
      </c>
      <c r="IB21" s="54" t="s">
        <v>60</v>
      </c>
      <c r="IC21" s="30"/>
      <c r="ID21" s="30"/>
      <c r="IE21" s="30"/>
      <c r="IF21" s="31"/>
      <c r="IG21" s="31"/>
      <c r="IH21" s="31"/>
      <c r="II21" s="31"/>
    </row>
    <row r="22" spans="1:243" s="29" customFormat="1" ht="37.5">
      <c r="A22" s="69">
        <v>5.1</v>
      </c>
      <c r="B22" s="82" t="s">
        <v>61</v>
      </c>
      <c r="C22" s="68"/>
      <c r="D22" s="56">
        <v>44</v>
      </c>
      <c r="E22" s="57" t="s">
        <v>47</v>
      </c>
      <c r="F22" s="70">
        <v>1312.45</v>
      </c>
      <c r="G22" s="71"/>
      <c r="H22" s="71"/>
      <c r="I22" s="72" t="s">
        <v>33</v>
      </c>
      <c r="J22" s="73">
        <f aca="true" t="shared" si="1" ref="J22:J27">IF(I22="Less(-)",-1,1)</f>
        <v>1</v>
      </c>
      <c r="K22" s="74" t="s">
        <v>34</v>
      </c>
      <c r="L22" s="74" t="s">
        <v>4</v>
      </c>
      <c r="M22" s="75"/>
      <c r="N22" s="76"/>
      <c r="O22" s="76"/>
      <c r="P22" s="77"/>
      <c r="Q22" s="76"/>
      <c r="R22" s="76"/>
      <c r="S22" s="78"/>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80">
        <f>total_amount_ba($B$2,$D$2,D22,F22,J22,K22,M22)</f>
        <v>0</v>
      </c>
      <c r="BB22" s="80">
        <f>BA22+SUM(N22:AZ22)</f>
        <v>0</v>
      </c>
      <c r="BC22" s="81" t="str">
        <f>SpellNumber(L22,BB22)</f>
        <v>INR Zero Only</v>
      </c>
      <c r="IA22" s="30">
        <v>5.1</v>
      </c>
      <c r="IB22" s="54" t="s">
        <v>61</v>
      </c>
      <c r="IC22" s="30"/>
      <c r="ID22" s="30">
        <v>44</v>
      </c>
      <c r="IE22" s="30" t="s">
        <v>47</v>
      </c>
      <c r="IF22" s="31"/>
      <c r="IG22" s="31"/>
      <c r="IH22" s="31"/>
      <c r="II22" s="31"/>
    </row>
    <row r="23" spans="1:243" s="29" customFormat="1" ht="93.75">
      <c r="A23" s="69">
        <v>6</v>
      </c>
      <c r="B23" s="82" t="s">
        <v>49</v>
      </c>
      <c r="C23" s="68"/>
      <c r="D23" s="56"/>
      <c r="E23" s="57"/>
      <c r="F23" s="70"/>
      <c r="G23" s="71"/>
      <c r="H23" s="71"/>
      <c r="I23" s="72" t="s">
        <v>33</v>
      </c>
      <c r="J23" s="73">
        <f t="shared" si="1"/>
        <v>1</v>
      </c>
      <c r="K23" s="74" t="s">
        <v>34</v>
      </c>
      <c r="L23" s="74" t="s">
        <v>4</v>
      </c>
      <c r="M23" s="57"/>
      <c r="N23" s="76"/>
      <c r="O23" s="76"/>
      <c r="P23" s="77"/>
      <c r="Q23" s="76"/>
      <c r="R23" s="76"/>
      <c r="S23" s="78"/>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80"/>
      <c r="BB23" s="80"/>
      <c r="BC23" s="81"/>
      <c r="IA23" s="30">
        <v>6</v>
      </c>
      <c r="IB23" s="54" t="s">
        <v>49</v>
      </c>
      <c r="IC23" s="30"/>
      <c r="ID23" s="30"/>
      <c r="IE23" s="30"/>
      <c r="IF23" s="31"/>
      <c r="IG23" s="31"/>
      <c r="IH23" s="31"/>
      <c r="II23" s="31"/>
    </row>
    <row r="24" spans="1:243" s="29" customFormat="1" ht="37.5">
      <c r="A24" s="69">
        <v>6.1</v>
      </c>
      <c r="B24" s="82" t="s">
        <v>62</v>
      </c>
      <c r="C24" s="68"/>
      <c r="D24" s="56">
        <v>17</v>
      </c>
      <c r="E24" s="57" t="s">
        <v>47</v>
      </c>
      <c r="F24" s="70">
        <v>1829.26</v>
      </c>
      <c r="G24" s="71"/>
      <c r="H24" s="71"/>
      <c r="I24" s="72" t="s">
        <v>33</v>
      </c>
      <c r="J24" s="73">
        <f t="shared" si="1"/>
        <v>1</v>
      </c>
      <c r="K24" s="74" t="s">
        <v>34</v>
      </c>
      <c r="L24" s="74" t="s">
        <v>4</v>
      </c>
      <c r="M24" s="75"/>
      <c r="N24" s="76"/>
      <c r="O24" s="76"/>
      <c r="P24" s="77"/>
      <c r="Q24" s="76"/>
      <c r="R24" s="76"/>
      <c r="S24" s="78"/>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80">
        <f>total_amount_ba($B$2,$D$2,D24,F24,J24,K24,M24)</f>
        <v>0</v>
      </c>
      <c r="BB24" s="80">
        <f>BA24+SUM(N24:AZ24)</f>
        <v>0</v>
      </c>
      <c r="BC24" s="81" t="str">
        <f>SpellNumber(L24,BB24)</f>
        <v>INR Zero Only</v>
      </c>
      <c r="IA24" s="30">
        <v>6.1</v>
      </c>
      <c r="IB24" s="54" t="s">
        <v>62</v>
      </c>
      <c r="IC24" s="30"/>
      <c r="ID24" s="30">
        <v>17</v>
      </c>
      <c r="IE24" s="30" t="s">
        <v>47</v>
      </c>
      <c r="IF24" s="31"/>
      <c r="IG24" s="31"/>
      <c r="IH24" s="31"/>
      <c r="II24" s="31"/>
    </row>
    <row r="25" spans="1:243" s="29" customFormat="1" ht="93.75">
      <c r="A25" s="69">
        <v>7</v>
      </c>
      <c r="B25" s="82" t="s">
        <v>50</v>
      </c>
      <c r="C25" s="68"/>
      <c r="D25" s="56"/>
      <c r="E25" s="57"/>
      <c r="F25" s="70"/>
      <c r="G25" s="71"/>
      <c r="H25" s="71"/>
      <c r="I25" s="72" t="s">
        <v>33</v>
      </c>
      <c r="J25" s="73">
        <f t="shared" si="1"/>
        <v>1</v>
      </c>
      <c r="K25" s="74" t="s">
        <v>34</v>
      </c>
      <c r="L25" s="74" t="s">
        <v>4</v>
      </c>
      <c r="M25" s="57"/>
      <c r="N25" s="76"/>
      <c r="O25" s="76"/>
      <c r="P25" s="77"/>
      <c r="Q25" s="76"/>
      <c r="R25" s="76"/>
      <c r="S25" s="78"/>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80"/>
      <c r="BB25" s="80"/>
      <c r="BC25" s="81"/>
      <c r="IA25" s="30">
        <v>7</v>
      </c>
      <c r="IB25" s="54" t="s">
        <v>50</v>
      </c>
      <c r="IC25" s="30"/>
      <c r="ID25" s="30"/>
      <c r="IE25" s="30"/>
      <c r="IF25" s="31"/>
      <c r="IG25" s="31"/>
      <c r="IH25" s="31"/>
      <c r="II25" s="31"/>
    </row>
    <row r="26" spans="1:243" s="29" customFormat="1" ht="18.75">
      <c r="A26" s="69">
        <v>7.1</v>
      </c>
      <c r="B26" s="82" t="s">
        <v>63</v>
      </c>
      <c r="C26" s="68"/>
      <c r="D26" s="56">
        <v>8</v>
      </c>
      <c r="E26" s="57" t="s">
        <v>52</v>
      </c>
      <c r="F26" s="70">
        <v>82.87</v>
      </c>
      <c r="G26" s="71"/>
      <c r="H26" s="71"/>
      <c r="I26" s="72" t="s">
        <v>33</v>
      </c>
      <c r="J26" s="73">
        <f t="shared" si="1"/>
        <v>1</v>
      </c>
      <c r="K26" s="74" t="s">
        <v>34</v>
      </c>
      <c r="L26" s="74" t="s">
        <v>4</v>
      </c>
      <c r="M26" s="75"/>
      <c r="N26" s="76"/>
      <c r="O26" s="76"/>
      <c r="P26" s="77"/>
      <c r="Q26" s="76"/>
      <c r="R26" s="76"/>
      <c r="S26" s="78"/>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80">
        <f>total_amount_ba($B$2,$D$2,D26,F26,J26,K26,M26)</f>
        <v>0</v>
      </c>
      <c r="BB26" s="80">
        <f>BA26+SUM(N26:AZ26)</f>
        <v>0</v>
      </c>
      <c r="BC26" s="81" t="str">
        <f>SpellNumber(L26,BB26)</f>
        <v>INR Zero Only</v>
      </c>
      <c r="IA26" s="30">
        <v>7.1</v>
      </c>
      <c r="IB26" s="54" t="s">
        <v>63</v>
      </c>
      <c r="IC26" s="30"/>
      <c r="ID26" s="30">
        <v>8</v>
      </c>
      <c r="IE26" s="30" t="s">
        <v>52</v>
      </c>
      <c r="IF26" s="31"/>
      <c r="IG26" s="31"/>
      <c r="IH26" s="31"/>
      <c r="II26" s="31"/>
    </row>
    <row r="27" spans="1:243" s="29" customFormat="1" ht="93.75">
      <c r="A27" s="69">
        <v>8</v>
      </c>
      <c r="B27" s="82" t="s">
        <v>64</v>
      </c>
      <c r="C27" s="68"/>
      <c r="D27" s="56">
        <v>4</v>
      </c>
      <c r="E27" s="57" t="s">
        <v>52</v>
      </c>
      <c r="F27" s="70">
        <v>996.02</v>
      </c>
      <c r="G27" s="71"/>
      <c r="H27" s="71"/>
      <c r="I27" s="72" t="s">
        <v>33</v>
      </c>
      <c r="J27" s="73">
        <f t="shared" si="1"/>
        <v>1</v>
      </c>
      <c r="K27" s="74" t="s">
        <v>34</v>
      </c>
      <c r="L27" s="74" t="s">
        <v>4</v>
      </c>
      <c r="M27" s="75"/>
      <c r="N27" s="76"/>
      <c r="O27" s="76"/>
      <c r="P27" s="77"/>
      <c r="Q27" s="76"/>
      <c r="R27" s="76"/>
      <c r="S27" s="78"/>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80">
        <f>total_amount_ba($B$2,$D$2,D27,F27,J27,K27,M27)</f>
        <v>0</v>
      </c>
      <c r="BB27" s="80">
        <f>BA27+SUM(N27:AZ27)</f>
        <v>0</v>
      </c>
      <c r="BC27" s="81" t="str">
        <f>SpellNumber(L27,BB27)</f>
        <v>INR Zero Only</v>
      </c>
      <c r="IA27" s="30">
        <v>8</v>
      </c>
      <c r="IB27" s="54" t="s">
        <v>64</v>
      </c>
      <c r="IC27" s="30"/>
      <c r="ID27" s="30">
        <v>4</v>
      </c>
      <c r="IE27" s="30" t="s">
        <v>52</v>
      </c>
      <c r="IF27" s="31"/>
      <c r="IG27" s="31"/>
      <c r="IH27" s="31"/>
      <c r="II27" s="31"/>
    </row>
    <row r="28" spans="1:243" s="29" customFormat="1" ht="33" customHeight="1">
      <c r="A28" s="62" t="s">
        <v>35</v>
      </c>
      <c r="B28" s="61"/>
      <c r="C28" s="34"/>
      <c r="D28" s="65"/>
      <c r="E28" s="35"/>
      <c r="F28" s="35"/>
      <c r="G28" s="35"/>
      <c r="H28" s="36"/>
      <c r="I28" s="36"/>
      <c r="J28" s="36"/>
      <c r="K28" s="36"/>
      <c r="L28" s="37"/>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60">
        <f>SUM(BA13:BA27)</f>
        <v>0</v>
      </c>
      <c r="BB28" s="60">
        <f>SUM(BB13:BB27)</f>
        <v>0</v>
      </c>
      <c r="BC28" s="59" t="str">
        <f>SpellNumber($E$2,BA28)</f>
        <v>INR Zero Only</v>
      </c>
      <c r="IA28" s="30"/>
      <c r="IB28" s="30"/>
      <c r="IC28" s="30"/>
      <c r="ID28" s="30"/>
      <c r="IE28" s="30"/>
      <c r="IF28" s="31"/>
      <c r="IG28" s="31"/>
      <c r="IH28" s="31"/>
      <c r="II28" s="31"/>
    </row>
    <row r="29" spans="1:243" s="47" customFormat="1" ht="39" customHeight="1" hidden="1">
      <c r="A29" s="39" t="s">
        <v>36</v>
      </c>
      <c r="B29" s="40"/>
      <c r="C29" s="41"/>
      <c r="D29" s="66"/>
      <c r="E29" s="52" t="s">
        <v>37</v>
      </c>
      <c r="F29" s="53"/>
      <c r="G29" s="42"/>
      <c r="H29" s="43"/>
      <c r="I29" s="43"/>
      <c r="J29" s="43"/>
      <c r="K29" s="44"/>
      <c r="L29" s="45"/>
      <c r="M29" s="46"/>
      <c r="O29" s="29"/>
      <c r="P29" s="29"/>
      <c r="Q29" s="29"/>
      <c r="R29" s="29"/>
      <c r="S29" s="29"/>
      <c r="BA29" s="48">
        <f>IF(ISBLANK(F29),0,IF(E29="Excess (+)",ROUND(BA28+(BA28*F29),2),IF(E29="Less (-)",ROUND(BA28+(BA28*F29*(-1)),2),0)))</f>
        <v>0</v>
      </c>
      <c r="BB29" s="49">
        <f>ROUND(BA29,0)</f>
        <v>0</v>
      </c>
      <c r="BC29" s="28" t="str">
        <f>SpellNumber(L29,BB29)</f>
        <v> Zero Only</v>
      </c>
      <c r="IA29" s="50"/>
      <c r="IB29" s="50"/>
      <c r="IC29" s="50"/>
      <c r="ID29" s="50"/>
      <c r="IE29" s="50"/>
      <c r="IF29" s="51"/>
      <c r="IG29" s="51"/>
      <c r="IH29" s="51"/>
      <c r="II29" s="51"/>
    </row>
    <row r="30" spans="1:243" s="47" customFormat="1" ht="51" customHeight="1">
      <c r="A30" s="62" t="s">
        <v>38</v>
      </c>
      <c r="B30" s="33"/>
      <c r="C30" s="84" t="str">
        <f>SpellNumber($E$2,BA28)</f>
        <v>INR Zero Only</v>
      </c>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IA30" s="50"/>
      <c r="IB30" s="50"/>
      <c r="IC30" s="50"/>
      <c r="ID30" s="50"/>
      <c r="IE30" s="50"/>
      <c r="IF30" s="51"/>
      <c r="IG30" s="51"/>
      <c r="IH30" s="51"/>
      <c r="II30" s="51"/>
    </row>
  </sheetData>
  <sheetProtection password="F5B2" sheet="1"/>
  <mergeCells count="8">
    <mergeCell ref="A9:BC9"/>
    <mergeCell ref="C30:BC30"/>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29">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9">
      <formula1>0</formula1>
      <formula2>99.9</formula2>
    </dataValidation>
    <dataValidation type="list" allowBlank="1" showInputMessage="1" showErrorMessage="1" sqref="L27 L13 L14 L15 L16 L17 L18 L19 L20 L21 L22 L23 L24 L25 L26">
      <formula1>"INR"</formula1>
    </dataValidation>
    <dataValidation type="decimal" allowBlank="1" showErrorMessage="1" errorTitle="Invalid Entry" error="Only Numeric Values are allowed. " sqref="A13:A27">
      <formula1>0</formula1>
      <formula2>999999999999999</formula2>
    </dataValidation>
    <dataValidation type="list" allowBlank="1" showErrorMessage="1" sqref="K13:K27">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27">
      <formula1>0</formula1>
      <formula2>999999999999999</formula2>
    </dataValidation>
    <dataValidation allowBlank="1" showInputMessage="1" showErrorMessage="1" promptTitle="Units" prompt="Please enter Units in text" sqref="E13:E27"/>
    <dataValidation type="decimal" allowBlank="1" showInputMessage="1" showErrorMessage="1" promptTitle="Rate Entry" prompt="Please enter the Basic Price in Rupees for this item. " errorTitle="Invaid Entry" error="Only Numeric Values are allowed. " sqref="G13:H27">
      <formula1>0</formula1>
      <formula2>999999999999999</formula2>
    </dataValidation>
    <dataValidation allowBlank="1" showInputMessage="1" showErrorMessage="1" promptTitle="Itemcode/Make" prompt="Please enter text" sqref="C13:C27">
      <formula1>0</formula1>
      <formula2>0</formula2>
    </dataValidation>
    <dataValidation type="decimal" allowBlank="1" showInputMessage="1" showErrorMessage="1" promptTitle="Quantity" prompt="Please enter the Quantity for this item. " errorTitle="Invalid Entry" error="Only Numeric Values are allowed. " sqref="D13:D27 F13:F2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7">
      <formula1>0</formula1>
      <formula2>999999999999999</formula2>
    </dataValidation>
    <dataValidation type="list" showErrorMessage="1" sqref="I13:I27">
      <formula1>"Excess(+),Less(-)"</formula1>
      <formula2>0</formula2>
    </dataValidation>
    <dataValidation allowBlank="1" showInputMessage="1" showErrorMessage="1" promptTitle="Addition / Deduction" prompt="Please Choose the correct One" sqref="J13:J27">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iisertvm</cp:lastModifiedBy>
  <cp:lastPrinted>2022-08-02T12:14:43Z</cp:lastPrinted>
  <dcterms:created xsi:type="dcterms:W3CDTF">2009-01-30T06:42:42Z</dcterms:created>
  <dcterms:modified xsi:type="dcterms:W3CDTF">2022-11-02T10:39:45Z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