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<sst xmlns="http://schemas.openxmlformats.org/spreadsheetml/2006/main" count="168" uniqueCount="63">
  <si>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</si>
  <si>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</si>
  <si>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</si>
  <si>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</si>
  <si>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</si>
  <si>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</si>
  <si>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</si>
  <si>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</si>
  <si>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</si>
  <si>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</si>
  <si>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</si>
  <si>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</si>
  <si>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</si>
  <si>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</si>
  <si>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</si>
  <si>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</si>
  <si>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</si>
  <si>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</si>
  <si>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</si>
  <si>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</si>
  <si>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</si>
  <si>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</si>
  <si>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</si>
  <si>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</si>
  <si>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</si>
  <si>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</si>
  <si>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</si>
  <si>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</si>
  <si>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</si>
  <si>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</si>
  <si>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</si>
  <si>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</si>
  <si>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</si>
  <si>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</si>
  <si>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</si>
  <si>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</si>
  <si>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</si>
  <si>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</si>
  <si>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</si>
  <si>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</si>
  <si>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</si>
  <si>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</si>
  <si>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</si>
  <si>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</si>
  <si>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</si>
  <si>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</si>
  <si>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Cum</t>
  </si>
  <si>
    <t>Sqm</t>
  </si>
  <si>
    <t>Kg</t>
  </si>
  <si>
    <t>Name of Work: Providing sheet roofing in residential blocks C type and D type to prevent water entry in the staircase corridor at IISER Thiruvananthapuram</t>
  </si>
  <si>
    <t xml:space="preserve">Steel work </t>
  </si>
  <si>
    <t>Steel work in built up tubular (round, square or rectangular hollow tubes etc.) trusses etc., including cutting, hoisting, fixing in position and applying a priming coat of approved steel primer, including welding and bolted with special shaped washers etc. complete. Hot finished seamless type tubes</t>
  </si>
  <si>
    <t>Roofing</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</si>
  <si>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</si>
  <si>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Flashings/ Aprons.( Upto 600 mm)</t>
  </si>
  <si>
    <t>Concrete Works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</si>
  <si>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1:1½:3 (1 cement : 1½ coarse sand (zone-III) derived from natural sources : 3 graded stone aggregate 20 mm nominal size derived from natural sources).</t>
  </si>
  <si>
    <t>Form Work</t>
  </si>
  <si>
    <t>Centering and shuttering including strutting, propping etc. and removal of form for bed blocks</t>
  </si>
  <si>
    <t>Finishing Works</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</si>
  <si>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</si>
  <si>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Painting with silicon &amp; acrylic emulsion based water thinnable paint of approved brand and manufacture on wet or patchy portion of plastered surfaces : Two coats</t>
  </si>
  <si>
    <t>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</si>
</sst>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Book Antiqua"/>
      <family val="1"/>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b/>
      <sz val="12"/>
      <color theme="1"/>
      <name val="Book Antiqua"/>
      <family val="1"/>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hair"/>
      <right style="hair"/>
      <top style="hair"/>
      <bottom style="hair"/>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27" fillId="34" borderId="12" xfId="56" applyNumberFormat="1" applyFont="1" applyFill="1" applyBorder="1" applyAlignment="1" applyProtection="1">
      <alignment horizontal="right" vertical="center"/>
      <protection locked="0"/>
    </xf>
    <xf numFmtId="2" fontId="27" fillId="0" borderId="20"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2" fontId="5" fillId="0" borderId="0" xfId="56" applyNumberFormat="1" applyFont="1" applyFill="1" applyBorder="1" applyAlignment="1">
      <alignment horizontal="center" vertical="center"/>
      <protection/>
    </xf>
    <xf numFmtId="2" fontId="5" fillId="0" borderId="14" xfId="58" applyNumberFormat="1" applyFont="1" applyFill="1" applyBorder="1" applyAlignment="1">
      <alignment horizontal="center" vertical="top"/>
      <protection/>
    </xf>
    <xf numFmtId="2" fontId="19" fillId="0" borderId="11" xfId="58" applyNumberFormat="1" applyFont="1" applyFill="1" applyBorder="1" applyAlignment="1" applyProtection="1">
      <alignment horizontal="center" vertical="center" wrapText="1"/>
      <protection locked="0"/>
    </xf>
    <xf numFmtId="2" fontId="0" fillId="0" borderId="0" xfId="56" applyNumberFormat="1" applyFill="1" applyAlignment="1">
      <alignment horizontal="center"/>
      <protection/>
    </xf>
    <xf numFmtId="180" fontId="26" fillId="0" borderId="12" xfId="58" applyNumberFormat="1" applyFont="1" applyFill="1" applyBorder="1" applyAlignment="1">
      <alignment horizontal="center" vertical="center"/>
      <protection/>
    </xf>
    <xf numFmtId="2" fontId="24" fillId="0" borderId="21" xfId="60" applyNumberFormat="1" applyFont="1" applyFill="1" applyBorder="1" applyAlignment="1">
      <alignment horizontal="center" vertical="center" wrapText="1"/>
      <protection/>
    </xf>
    <xf numFmtId="2" fontId="26" fillId="0" borderId="12" xfId="58" applyNumberFormat="1" applyFont="1" applyFill="1" applyBorder="1" applyAlignment="1">
      <alignment vertical="center"/>
      <protection/>
    </xf>
    <xf numFmtId="0" fontId="27" fillId="0" borderId="12" xfId="56" applyNumberFormat="1" applyFont="1" applyFill="1" applyBorder="1" applyAlignment="1" applyProtection="1">
      <alignment horizontal="right" vertical="center"/>
      <protection locked="0"/>
    </xf>
    <xf numFmtId="0" fontId="26" fillId="0" borderId="12" xfId="58" applyNumberFormat="1" applyFont="1" applyFill="1" applyBorder="1" applyAlignment="1">
      <alignment vertical="center"/>
      <protection/>
    </xf>
    <xf numFmtId="0" fontId="26" fillId="0" borderId="12" xfId="56" applyNumberFormat="1" applyFont="1" applyFill="1" applyBorder="1" applyAlignment="1">
      <alignment vertical="center"/>
      <protection/>
    </xf>
    <xf numFmtId="0" fontId="27" fillId="0" borderId="12" xfId="56" applyNumberFormat="1" applyFont="1" applyFill="1" applyBorder="1" applyAlignment="1" applyProtection="1">
      <alignment horizontal="left" vertical="center"/>
      <protection locked="0"/>
    </xf>
    <xf numFmtId="2" fontId="27" fillId="0" borderId="12" xfId="56" applyNumberFormat="1" applyFont="1" applyFill="1" applyBorder="1" applyAlignment="1" applyProtection="1">
      <alignment horizontal="right" vertical="center"/>
      <protection locked="0"/>
    </xf>
    <xf numFmtId="2" fontId="27" fillId="0" borderId="11" xfId="56" applyNumberFormat="1" applyFont="1" applyFill="1" applyBorder="1" applyAlignment="1" applyProtection="1">
      <alignment horizontal="center" vertical="center" wrapText="1"/>
      <protection/>
    </xf>
    <xf numFmtId="2" fontId="27" fillId="0" borderId="11" xfId="56" applyNumberFormat="1" applyFont="1" applyFill="1" applyBorder="1" applyAlignment="1">
      <alignment horizontal="center" vertical="center" wrapText="1"/>
      <protection/>
    </xf>
    <xf numFmtId="2" fontId="27" fillId="0" borderId="12" xfId="56" applyNumberFormat="1" applyFont="1" applyFill="1" applyBorder="1" applyAlignment="1">
      <alignment horizontal="center" vertical="center" wrapText="1"/>
      <protection/>
    </xf>
    <xf numFmtId="0" fontId="7" fillId="0" borderId="0" xfId="56" applyNumberFormat="1" applyFont="1" applyFill="1" applyAlignment="1">
      <alignment vertical="center" wrapText="1"/>
      <protection/>
    </xf>
    <xf numFmtId="0" fontId="65" fillId="0" borderId="22" xfId="0" applyFont="1" applyFill="1" applyBorder="1" applyAlignment="1">
      <alignment vertical="center"/>
    </xf>
    <xf numFmtId="0" fontId="66" fillId="0" borderId="22" xfId="0" applyFont="1" applyFill="1" applyBorder="1" applyAlignment="1">
      <alignment horizontal="justify" vertical="center" wrapText="1"/>
    </xf>
    <xf numFmtId="43" fontId="66" fillId="0" borderId="22" xfId="42" applyFont="1" applyFill="1" applyBorder="1" applyAlignment="1">
      <alignment horizontal="center" vertical="center"/>
    </xf>
    <xf numFmtId="0" fontId="65" fillId="0" borderId="22" xfId="0" applyFont="1" applyFill="1" applyBorder="1" applyAlignment="1">
      <alignment vertical="center"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7"/>
  <sheetViews>
    <sheetView showGridLines="0" zoomScale="80" zoomScaleNormal="80" zoomScalePageLayoutView="0" workbookViewId="0" topLeftCell="A20">
      <selection activeCell="M25" sqref="M25"/>
    </sheetView>
  </sheetViews>
  <sheetFormatPr defaultColWidth="9.140625" defaultRowHeight="15"/>
  <cols>
    <col min="1" max="1" width="14.28125" style="1" customWidth="1"/>
    <col min="2" max="2" width="65.00390625" style="1" customWidth="1"/>
    <col min="3" max="3" width="10.140625" style="1" hidden="1" customWidth="1"/>
    <col min="4" max="4" width="14.57421875" style="69"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8" t="str">
        <f>B2&amp;" BoQ"</f>
        <v>Item Rate BoQ</v>
      </c>
      <c r="B1" s="88"/>
      <c r="C1" s="88"/>
      <c r="D1" s="88"/>
      <c r="E1" s="88"/>
      <c r="F1" s="88"/>
      <c r="G1" s="88"/>
      <c r="H1" s="88"/>
      <c r="I1" s="88"/>
      <c r="J1" s="88"/>
      <c r="K1" s="88"/>
      <c r="L1" s="88"/>
      <c r="O1" s="6"/>
      <c r="P1" s="6"/>
      <c r="Q1" s="7"/>
      <c r="IA1" s="8"/>
      <c r="IB1" s="8"/>
      <c r="IC1" s="8"/>
      <c r="ID1" s="8"/>
      <c r="IE1" s="8"/>
      <c r="IF1" s="7"/>
      <c r="IG1" s="7"/>
      <c r="IH1" s="7"/>
      <c r="II1" s="7"/>
    </row>
    <row r="2" spans="1:239" s="5" customFormat="1" ht="25.5" customHeight="1" hidden="1">
      <c r="A2" s="9" t="s">
        <v>0</v>
      </c>
      <c r="B2" s="9" t="s">
        <v>1</v>
      </c>
      <c r="C2" s="10" t="s">
        <v>2</v>
      </c>
      <c r="D2" s="62" t="s">
        <v>3</v>
      </c>
      <c r="E2" s="9" t="s">
        <v>4</v>
      </c>
      <c r="J2" s="11"/>
      <c r="K2" s="11"/>
      <c r="L2" s="11"/>
      <c r="O2" s="6"/>
      <c r="P2" s="6"/>
      <c r="Q2" s="7"/>
      <c r="IA2" s="8"/>
      <c r="IB2" s="8"/>
      <c r="IC2" s="8"/>
      <c r="ID2" s="8"/>
      <c r="IE2" s="8"/>
    </row>
    <row r="3" spans="1:243" s="5" customFormat="1" ht="30" customHeight="1" hidden="1">
      <c r="A3" s="5" t="s">
        <v>5</v>
      </c>
      <c r="C3" s="5" t="s">
        <v>6</v>
      </c>
      <c r="D3" s="66"/>
      <c r="IA3" s="8"/>
      <c r="IB3" s="8"/>
      <c r="IC3" s="8"/>
      <c r="ID3" s="8"/>
      <c r="IE3" s="8"/>
      <c r="IF3" s="7"/>
      <c r="IG3" s="7"/>
      <c r="IH3" s="7"/>
      <c r="II3" s="7"/>
    </row>
    <row r="4" spans="1:243" s="12" customFormat="1" ht="30.75" customHeight="1">
      <c r="A4" s="89" t="s">
        <v>45</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A4" s="13"/>
      <c r="IB4" s="13"/>
      <c r="IC4" s="13"/>
      <c r="ID4" s="13"/>
      <c r="IE4" s="13"/>
      <c r="IF4" s="14"/>
      <c r="IG4" s="14"/>
      <c r="IH4" s="14"/>
      <c r="II4" s="14"/>
    </row>
    <row r="5" spans="1:243" s="12" customFormat="1" ht="30.75" customHeight="1">
      <c r="A5" s="89" t="s">
        <v>49</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A5" s="13"/>
      <c r="IB5" s="13"/>
      <c r="IC5" s="13"/>
      <c r="ID5" s="13"/>
      <c r="IE5" s="13"/>
      <c r="IF5" s="14"/>
      <c r="IG5" s="14"/>
      <c r="IH5" s="14"/>
      <c r="II5" s="14"/>
    </row>
    <row r="6" spans="1:243" s="12" customFormat="1" ht="30.75" customHeight="1">
      <c r="A6" s="89" t="s">
        <v>43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A6" s="13"/>
      <c r="IB6" s="13"/>
      <c r="IC6" s="13"/>
      <c r="ID6" s="13"/>
      <c r="IE6" s="13"/>
      <c r="IF6" s="14"/>
      <c r="IG6" s="14"/>
      <c r="IH6" s="14"/>
      <c r="II6" s="14"/>
    </row>
    <row r="7" spans="1:243" s="12"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A7" s="13"/>
      <c r="IB7" s="13"/>
      <c r="IC7" s="13"/>
      <c r="ID7" s="13"/>
      <c r="IE7" s="13"/>
      <c r="IF7" s="14"/>
      <c r="IG7" s="14"/>
      <c r="IH7" s="14"/>
      <c r="II7" s="14"/>
    </row>
    <row r="8" spans="1:243" s="16" customFormat="1" ht="76.5" customHeight="1">
      <c r="A8" s="15" t="s">
        <v>40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A8" s="17"/>
      <c r="IB8" s="17"/>
      <c r="IC8" s="17"/>
      <c r="ID8" s="17"/>
      <c r="IE8" s="17"/>
      <c r="IF8" s="18"/>
      <c r="IG8" s="18"/>
      <c r="IH8" s="18"/>
      <c r="II8" s="18"/>
    </row>
    <row r="9" spans="1:243" s="19" customFormat="1" ht="61.5" customHeight="1">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7"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4"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19" customFormat="1" ht="16.5">
      <c r="A13" s="70">
        <v>1</v>
      </c>
      <c r="B13" s="82" t="s">
        <v>50</v>
      </c>
      <c r="C13" s="71"/>
      <c r="D13" s="55"/>
      <c r="E13" s="56"/>
      <c r="F13" s="72"/>
      <c r="G13" s="73"/>
      <c r="H13" s="73"/>
      <c r="I13" s="74" t="s">
        <v>33</v>
      </c>
      <c r="J13" s="75">
        <f>IF(I13="Less(-)",-1,1)</f>
        <v>1</v>
      </c>
      <c r="K13" s="76" t="s">
        <v>34</v>
      </c>
      <c r="L13" s="76" t="s">
        <v>4</v>
      </c>
      <c r="M13" s="56"/>
      <c r="N13" s="77"/>
      <c r="O13" s="77"/>
      <c r="P13" s="78"/>
      <c r="Q13" s="77"/>
      <c r="R13" s="77"/>
      <c r="S13" s="79"/>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64"/>
      <c r="BB13" s="64"/>
      <c r="BC13" s="65"/>
      <c r="IA13" s="20">
        <v>1</v>
      </c>
      <c r="IB13" s="81" t="s">
        <v>50</v>
      </c>
      <c r="IC13" s="20"/>
      <c r="ID13" s="20"/>
      <c r="IE13" s="20"/>
      <c r="IF13" s="21"/>
      <c r="IG13" s="21"/>
      <c r="IH13" s="21"/>
      <c r="II13" s="21"/>
    </row>
    <row r="14" spans="1:243" s="19" customFormat="1" ht="94.5">
      <c r="A14" s="70">
        <v>1.1</v>
      </c>
      <c r="B14" s="83" t="s">
        <v>51</v>
      </c>
      <c r="C14" s="71"/>
      <c r="D14" s="84">
        <v>5125</v>
      </c>
      <c r="E14" s="56" t="s">
        <v>48</v>
      </c>
      <c r="F14" s="72">
        <v>233.15</v>
      </c>
      <c r="G14" s="73"/>
      <c r="H14" s="73"/>
      <c r="I14" s="74" t="s">
        <v>33</v>
      </c>
      <c r="J14" s="75">
        <f aca="true" t="shared" si="0" ref="J14:J24">IF(I14="Less(-)",-1,1)</f>
        <v>1</v>
      </c>
      <c r="K14" s="76" t="s">
        <v>34</v>
      </c>
      <c r="L14" s="76" t="s">
        <v>4</v>
      </c>
      <c r="M14" s="63"/>
      <c r="N14" s="77"/>
      <c r="O14" s="77"/>
      <c r="P14" s="78"/>
      <c r="Q14" s="77"/>
      <c r="R14" s="77"/>
      <c r="S14" s="79"/>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64">
        <f>total_amount_ba($B$2,$D$2,D14,F14,J14,K14,M14)</f>
        <v>0</v>
      </c>
      <c r="BB14" s="64">
        <f>BA14+SUM(N14:AZ14)</f>
        <v>0</v>
      </c>
      <c r="BC14" s="65" t="str">
        <f>SpellNumber(L14,BB14)</f>
        <v>INR Zero Only</v>
      </c>
      <c r="IA14" s="20">
        <v>1.1</v>
      </c>
      <c r="IB14" s="81" t="s">
        <v>51</v>
      </c>
      <c r="IC14" s="20"/>
      <c r="ID14" s="20">
        <v>5125</v>
      </c>
      <c r="IE14" s="20" t="s">
        <v>48</v>
      </c>
      <c r="IF14" s="21"/>
      <c r="IG14" s="21"/>
      <c r="IH14" s="21"/>
      <c r="II14" s="21"/>
    </row>
    <row r="15" spans="1:243" s="19" customFormat="1" ht="16.5">
      <c r="A15" s="70">
        <v>2</v>
      </c>
      <c r="B15" s="85" t="s">
        <v>52</v>
      </c>
      <c r="C15" s="71"/>
      <c r="D15" s="55"/>
      <c r="E15" s="56"/>
      <c r="F15" s="72"/>
      <c r="G15" s="73"/>
      <c r="H15" s="73"/>
      <c r="I15" s="74" t="s">
        <v>33</v>
      </c>
      <c r="J15" s="75">
        <f t="shared" si="0"/>
        <v>1</v>
      </c>
      <c r="K15" s="76" t="s">
        <v>34</v>
      </c>
      <c r="L15" s="76" t="s">
        <v>4</v>
      </c>
      <c r="M15" s="56"/>
      <c r="N15" s="77"/>
      <c r="O15" s="77"/>
      <c r="P15" s="78"/>
      <c r="Q15" s="77"/>
      <c r="R15" s="77"/>
      <c r="S15" s="79"/>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64"/>
      <c r="BB15" s="64"/>
      <c r="BC15" s="65"/>
      <c r="IA15" s="20">
        <v>2</v>
      </c>
      <c r="IB15" s="81" t="s">
        <v>52</v>
      </c>
      <c r="IC15" s="20"/>
      <c r="ID15" s="20"/>
      <c r="IE15" s="20"/>
      <c r="IF15" s="21"/>
      <c r="IG15" s="21"/>
      <c r="IH15" s="21"/>
      <c r="II15" s="21"/>
    </row>
    <row r="16" spans="1:243" s="19" customFormat="1" ht="220.5">
      <c r="A16" s="70">
        <v>2.1</v>
      </c>
      <c r="B16" s="83" t="s">
        <v>53</v>
      </c>
      <c r="C16" s="71"/>
      <c r="D16" s="55">
        <v>375</v>
      </c>
      <c r="E16" s="56" t="s">
        <v>47</v>
      </c>
      <c r="F16" s="72">
        <v>926.74</v>
      </c>
      <c r="G16" s="73"/>
      <c r="H16" s="73"/>
      <c r="I16" s="74" t="s">
        <v>33</v>
      </c>
      <c r="J16" s="75">
        <f>IF(I16="Less(-)",-1,1)</f>
        <v>1</v>
      </c>
      <c r="K16" s="76" t="s">
        <v>34</v>
      </c>
      <c r="L16" s="76" t="s">
        <v>4</v>
      </c>
      <c r="M16" s="63"/>
      <c r="N16" s="77"/>
      <c r="O16" s="77"/>
      <c r="P16" s="78"/>
      <c r="Q16" s="77"/>
      <c r="R16" s="77"/>
      <c r="S16" s="79"/>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64">
        <f>total_amount_ba($B$2,$D$2,D16,F16,J16,K16,M16)</f>
        <v>0</v>
      </c>
      <c r="BB16" s="64">
        <f>BA16+SUM(N16:AZ16)</f>
        <v>0</v>
      </c>
      <c r="BC16" s="65" t="str">
        <f>SpellNumber(L16,BB16)</f>
        <v>INR Zero Only</v>
      </c>
      <c r="IA16" s="20">
        <v>2.1</v>
      </c>
      <c r="IB16" s="81" t="s">
        <v>53</v>
      </c>
      <c r="IC16" s="20"/>
      <c r="ID16" s="20">
        <v>375</v>
      </c>
      <c r="IE16" s="20" t="s">
        <v>47</v>
      </c>
      <c r="IF16" s="21"/>
      <c r="IG16" s="21"/>
      <c r="IH16" s="21"/>
      <c r="II16" s="21"/>
    </row>
    <row r="17" spans="1:243" s="19" customFormat="1" ht="110.25">
      <c r="A17" s="70">
        <v>2.2</v>
      </c>
      <c r="B17" s="83" t="s">
        <v>54</v>
      </c>
      <c r="C17" s="71"/>
      <c r="D17" s="55">
        <v>80</v>
      </c>
      <c r="E17" s="56" t="s">
        <v>62</v>
      </c>
      <c r="F17" s="72">
        <v>569.73</v>
      </c>
      <c r="G17" s="73"/>
      <c r="H17" s="73"/>
      <c r="I17" s="74" t="s">
        <v>33</v>
      </c>
      <c r="J17" s="75">
        <f>IF(I17="Less(-)",-1,1)</f>
        <v>1</v>
      </c>
      <c r="K17" s="76" t="s">
        <v>34</v>
      </c>
      <c r="L17" s="76" t="s">
        <v>4</v>
      </c>
      <c r="M17" s="63"/>
      <c r="N17" s="77"/>
      <c r="O17" s="77"/>
      <c r="P17" s="78"/>
      <c r="Q17" s="77"/>
      <c r="R17" s="77"/>
      <c r="S17" s="79"/>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64">
        <f>total_amount_ba($B$2,$D$2,D17,F17,J17,K17,M17)</f>
        <v>0</v>
      </c>
      <c r="BB17" s="64">
        <f>BA17+SUM(N17:AZ17)</f>
        <v>0</v>
      </c>
      <c r="BC17" s="65" t="str">
        <f>SpellNumber(L17,BB17)</f>
        <v>INR Zero Only</v>
      </c>
      <c r="IA17" s="20">
        <v>2.2</v>
      </c>
      <c r="IB17" s="81" t="s">
        <v>54</v>
      </c>
      <c r="IC17" s="20"/>
      <c r="ID17" s="20">
        <v>80</v>
      </c>
      <c r="IE17" s="20" t="s">
        <v>62</v>
      </c>
      <c r="IF17" s="21"/>
      <c r="IG17" s="21"/>
      <c r="IH17" s="21"/>
      <c r="II17" s="21"/>
    </row>
    <row r="18" spans="1:243" s="19" customFormat="1" ht="16.5">
      <c r="A18" s="70">
        <v>3</v>
      </c>
      <c r="B18" s="85" t="s">
        <v>55</v>
      </c>
      <c r="C18" s="71"/>
      <c r="D18" s="55"/>
      <c r="E18" s="56"/>
      <c r="F18" s="72"/>
      <c r="G18" s="73"/>
      <c r="H18" s="73"/>
      <c r="I18" s="74" t="s">
        <v>33</v>
      </c>
      <c r="J18" s="75">
        <f t="shared" si="0"/>
        <v>1</v>
      </c>
      <c r="K18" s="76" t="s">
        <v>34</v>
      </c>
      <c r="L18" s="76" t="s">
        <v>4</v>
      </c>
      <c r="M18" s="56"/>
      <c r="N18" s="77"/>
      <c r="O18" s="77"/>
      <c r="P18" s="78"/>
      <c r="Q18" s="77"/>
      <c r="R18" s="77"/>
      <c r="S18" s="79"/>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64"/>
      <c r="BB18" s="64"/>
      <c r="BC18" s="65"/>
      <c r="IA18" s="20">
        <v>3</v>
      </c>
      <c r="IB18" s="81" t="s">
        <v>55</v>
      </c>
      <c r="IC18" s="20"/>
      <c r="ID18" s="20"/>
      <c r="IE18" s="20"/>
      <c r="IF18" s="21"/>
      <c r="IG18" s="21"/>
      <c r="IH18" s="21"/>
      <c r="II18" s="21"/>
    </row>
    <row r="19" spans="1:243" s="19" customFormat="1" ht="157.5">
      <c r="A19" s="70">
        <v>3.1</v>
      </c>
      <c r="B19" s="83" t="s">
        <v>56</v>
      </c>
      <c r="C19" s="71"/>
      <c r="D19" s="55">
        <v>2.5</v>
      </c>
      <c r="E19" s="56" t="s">
        <v>46</v>
      </c>
      <c r="F19" s="72">
        <v>13515.4</v>
      </c>
      <c r="G19" s="73"/>
      <c r="H19" s="73"/>
      <c r="I19" s="74" t="s">
        <v>33</v>
      </c>
      <c r="J19" s="75">
        <f t="shared" si="0"/>
        <v>1</v>
      </c>
      <c r="K19" s="76" t="s">
        <v>34</v>
      </c>
      <c r="L19" s="76" t="s">
        <v>4</v>
      </c>
      <c r="M19" s="63"/>
      <c r="N19" s="77"/>
      <c r="O19" s="77"/>
      <c r="P19" s="78"/>
      <c r="Q19" s="77"/>
      <c r="R19" s="77"/>
      <c r="S19" s="79"/>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64">
        <f>total_amount_ba($B$2,$D$2,D19,F19,J19,K19,M19)</f>
        <v>0</v>
      </c>
      <c r="BB19" s="64">
        <f>BA19+SUM(N19:AZ19)</f>
        <v>0</v>
      </c>
      <c r="BC19" s="65" t="str">
        <f>SpellNumber(L19,BB19)</f>
        <v>INR Zero Only</v>
      </c>
      <c r="IA19" s="20">
        <v>3.1</v>
      </c>
      <c r="IB19" s="81" t="s">
        <v>56</v>
      </c>
      <c r="IC19" s="20"/>
      <c r="ID19" s="20">
        <v>2.5</v>
      </c>
      <c r="IE19" s="20" t="s">
        <v>46</v>
      </c>
      <c r="IF19" s="21"/>
      <c r="IG19" s="21"/>
      <c r="IH19" s="21"/>
      <c r="II19" s="21"/>
    </row>
    <row r="20" spans="1:243" s="19" customFormat="1" ht="24.75" customHeight="1">
      <c r="A20" s="70">
        <v>4</v>
      </c>
      <c r="B20" s="85" t="s">
        <v>57</v>
      </c>
      <c r="C20" s="71"/>
      <c r="D20" s="55"/>
      <c r="E20" s="56"/>
      <c r="F20" s="72"/>
      <c r="G20" s="73"/>
      <c r="H20" s="73"/>
      <c r="I20" s="74" t="s">
        <v>33</v>
      </c>
      <c r="J20" s="75">
        <f>IF(I20="Less(-)",-1,1)</f>
        <v>1</v>
      </c>
      <c r="K20" s="76" t="s">
        <v>34</v>
      </c>
      <c r="L20" s="76" t="s">
        <v>4</v>
      </c>
      <c r="M20" s="56"/>
      <c r="N20" s="77"/>
      <c r="O20" s="77"/>
      <c r="P20" s="78"/>
      <c r="Q20" s="77"/>
      <c r="R20" s="77"/>
      <c r="S20" s="79"/>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64"/>
      <c r="BB20" s="64"/>
      <c r="BC20" s="65"/>
      <c r="IA20" s="20">
        <v>4</v>
      </c>
      <c r="IB20" s="81" t="s">
        <v>57</v>
      </c>
      <c r="IC20" s="20"/>
      <c r="ID20" s="20"/>
      <c r="IE20" s="20"/>
      <c r="IF20" s="21"/>
      <c r="IG20" s="21"/>
      <c r="IH20" s="21"/>
      <c r="II20" s="21"/>
    </row>
    <row r="21" spans="1:243" s="19" customFormat="1" ht="64.5" customHeight="1">
      <c r="A21" s="70">
        <v>4.1</v>
      </c>
      <c r="B21" s="83" t="s">
        <v>58</v>
      </c>
      <c r="C21" s="71"/>
      <c r="D21" s="55">
        <v>25</v>
      </c>
      <c r="E21" s="56" t="s">
        <v>47</v>
      </c>
      <c r="F21" s="72">
        <v>424.97</v>
      </c>
      <c r="G21" s="73"/>
      <c r="H21" s="73"/>
      <c r="I21" s="74" t="s">
        <v>33</v>
      </c>
      <c r="J21" s="75">
        <f t="shared" si="0"/>
        <v>1</v>
      </c>
      <c r="K21" s="76" t="s">
        <v>34</v>
      </c>
      <c r="L21" s="76" t="s">
        <v>4</v>
      </c>
      <c r="M21" s="63"/>
      <c r="N21" s="77"/>
      <c r="O21" s="77"/>
      <c r="P21" s="78"/>
      <c r="Q21" s="77"/>
      <c r="R21" s="77"/>
      <c r="S21" s="79"/>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64">
        <f>total_amount_ba($B$2,$D$2,D21,F21,J21,K21,M21)</f>
        <v>0</v>
      </c>
      <c r="BB21" s="64">
        <f>BA21+SUM(N21:AZ21)</f>
        <v>0</v>
      </c>
      <c r="BC21" s="65" t="str">
        <f>SpellNumber(L21,BB21)</f>
        <v>INR Zero Only</v>
      </c>
      <c r="IA21" s="20">
        <v>4.1</v>
      </c>
      <c r="IB21" s="81" t="s">
        <v>58</v>
      </c>
      <c r="IC21" s="20"/>
      <c r="ID21" s="20">
        <v>25</v>
      </c>
      <c r="IE21" s="20" t="s">
        <v>47</v>
      </c>
      <c r="IF21" s="21"/>
      <c r="IG21" s="21"/>
      <c r="IH21" s="21"/>
      <c r="II21" s="21"/>
    </row>
    <row r="22" spans="1:243" s="19" customFormat="1" ht="25.5" customHeight="1">
      <c r="A22" s="70">
        <v>5</v>
      </c>
      <c r="B22" s="85" t="s">
        <v>59</v>
      </c>
      <c r="C22" s="71"/>
      <c r="D22" s="55"/>
      <c r="E22" s="56"/>
      <c r="F22" s="72"/>
      <c r="G22" s="73"/>
      <c r="H22" s="73"/>
      <c r="I22" s="74" t="s">
        <v>33</v>
      </c>
      <c r="J22" s="75">
        <f>IF(I22="Less(-)",-1,1)</f>
        <v>1</v>
      </c>
      <c r="K22" s="76" t="s">
        <v>34</v>
      </c>
      <c r="L22" s="76" t="s">
        <v>4</v>
      </c>
      <c r="M22" s="56"/>
      <c r="N22" s="77"/>
      <c r="O22" s="77"/>
      <c r="P22" s="78"/>
      <c r="Q22" s="77"/>
      <c r="R22" s="77"/>
      <c r="S22" s="79"/>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64"/>
      <c r="BB22" s="64"/>
      <c r="BC22" s="65"/>
      <c r="IA22" s="20">
        <v>5</v>
      </c>
      <c r="IB22" s="81" t="s">
        <v>59</v>
      </c>
      <c r="IC22" s="20"/>
      <c r="ID22" s="20"/>
      <c r="IE22" s="20"/>
      <c r="IF22" s="21"/>
      <c r="IG22" s="21"/>
      <c r="IH22" s="21"/>
      <c r="II22" s="21"/>
    </row>
    <row r="23" spans="1:243" s="19" customFormat="1" ht="94.5">
      <c r="A23" s="70">
        <v>5.1</v>
      </c>
      <c r="B23" s="83" t="s">
        <v>60</v>
      </c>
      <c r="C23" s="71"/>
      <c r="D23" s="55">
        <v>30</v>
      </c>
      <c r="E23" s="56" t="s">
        <v>47</v>
      </c>
      <c r="F23" s="72">
        <v>659.64</v>
      </c>
      <c r="G23" s="73"/>
      <c r="H23" s="73"/>
      <c r="I23" s="74" t="s">
        <v>33</v>
      </c>
      <c r="J23" s="75">
        <f t="shared" si="0"/>
        <v>1</v>
      </c>
      <c r="K23" s="76" t="s">
        <v>34</v>
      </c>
      <c r="L23" s="76" t="s">
        <v>4</v>
      </c>
      <c r="M23" s="63"/>
      <c r="N23" s="77"/>
      <c r="O23" s="77"/>
      <c r="P23" s="78"/>
      <c r="Q23" s="77"/>
      <c r="R23" s="77"/>
      <c r="S23" s="79"/>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64">
        <f>total_amount_ba($B$2,$D$2,D23,F23,J23,K23,M23)</f>
        <v>0</v>
      </c>
      <c r="BB23" s="64">
        <f>BA23+SUM(N23:AZ23)</f>
        <v>0</v>
      </c>
      <c r="BC23" s="65" t="str">
        <f>SpellNumber(L23,BB23)</f>
        <v>INR Zero Only</v>
      </c>
      <c r="IA23" s="20">
        <v>5.1</v>
      </c>
      <c r="IB23" s="81" t="s">
        <v>60</v>
      </c>
      <c r="IC23" s="20"/>
      <c r="ID23" s="20">
        <v>30</v>
      </c>
      <c r="IE23" s="20" t="s">
        <v>47</v>
      </c>
      <c r="IF23" s="21"/>
      <c r="IG23" s="21"/>
      <c r="IH23" s="21"/>
      <c r="II23" s="21"/>
    </row>
    <row r="24" spans="1:243" s="19" customFormat="1" ht="47.25">
      <c r="A24" s="70">
        <v>5.2</v>
      </c>
      <c r="B24" s="83" t="s">
        <v>61</v>
      </c>
      <c r="C24" s="71"/>
      <c r="D24" s="55">
        <v>30</v>
      </c>
      <c r="E24" s="56" t="s">
        <v>47</v>
      </c>
      <c r="F24" s="72">
        <v>183.06</v>
      </c>
      <c r="G24" s="73"/>
      <c r="H24" s="73"/>
      <c r="I24" s="74" t="s">
        <v>33</v>
      </c>
      <c r="J24" s="75">
        <f t="shared" si="0"/>
        <v>1</v>
      </c>
      <c r="K24" s="76" t="s">
        <v>34</v>
      </c>
      <c r="L24" s="76" t="s">
        <v>4</v>
      </c>
      <c r="M24" s="63"/>
      <c r="N24" s="77"/>
      <c r="O24" s="77"/>
      <c r="P24" s="78"/>
      <c r="Q24" s="77"/>
      <c r="R24" s="77"/>
      <c r="S24" s="79"/>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64">
        <f>total_amount_ba($B$2,$D$2,D24,F24,J24,K24,M24)</f>
        <v>0</v>
      </c>
      <c r="BB24" s="64">
        <f>BA24+SUM(N24:AZ24)</f>
        <v>0</v>
      </c>
      <c r="BC24" s="65" t="str">
        <f>SpellNumber(L24,BB24)</f>
        <v>INR Zero Only</v>
      </c>
      <c r="IA24" s="20">
        <v>5.2</v>
      </c>
      <c r="IB24" s="81" t="s">
        <v>61</v>
      </c>
      <c r="IC24" s="20"/>
      <c r="ID24" s="20">
        <v>30</v>
      </c>
      <c r="IE24" s="20" t="s">
        <v>47</v>
      </c>
      <c r="IF24" s="21"/>
      <c r="IG24" s="21"/>
      <c r="IH24" s="21"/>
      <c r="II24" s="21"/>
    </row>
    <row r="25" spans="1:243" s="29" customFormat="1" ht="33" customHeight="1">
      <c r="A25" s="61" t="s">
        <v>35</v>
      </c>
      <c r="B25" s="60"/>
      <c r="C25" s="34"/>
      <c r="D25" s="67"/>
      <c r="E25" s="35"/>
      <c r="F25" s="35"/>
      <c r="G25" s="35"/>
      <c r="H25" s="36"/>
      <c r="I25" s="36"/>
      <c r="J25" s="36"/>
      <c r="K25" s="36"/>
      <c r="L25" s="37"/>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59">
        <f>SUM(BA14:BA24)</f>
        <v>0</v>
      </c>
      <c r="BB25" s="59">
        <f>SUM(BB14:BB24)</f>
        <v>0</v>
      </c>
      <c r="BC25" s="58" t="str">
        <f>SpellNumber($E$2,BA25)</f>
        <v>INR Zero Only</v>
      </c>
      <c r="IA25" s="30"/>
      <c r="IB25" s="30"/>
      <c r="IC25" s="30"/>
      <c r="ID25" s="30"/>
      <c r="IE25" s="30"/>
      <c r="IF25" s="31"/>
      <c r="IG25" s="31"/>
      <c r="IH25" s="31"/>
      <c r="II25" s="31"/>
    </row>
    <row r="26" spans="1:243" s="47" customFormat="1" ht="39" customHeight="1" hidden="1">
      <c r="A26" s="39" t="s">
        <v>36</v>
      </c>
      <c r="B26" s="40"/>
      <c r="C26" s="41"/>
      <c r="D26" s="68"/>
      <c r="E26" s="52" t="s">
        <v>37</v>
      </c>
      <c r="F26" s="53"/>
      <c r="G26" s="42"/>
      <c r="H26" s="43"/>
      <c r="I26" s="43"/>
      <c r="J26" s="43"/>
      <c r="K26" s="44"/>
      <c r="L26" s="45"/>
      <c r="M26" s="46"/>
      <c r="O26" s="29"/>
      <c r="P26" s="29"/>
      <c r="Q26" s="29"/>
      <c r="R26" s="29"/>
      <c r="S26" s="29"/>
      <c r="BA26" s="48">
        <f>IF(ISBLANK(F26),0,IF(E26="Excess (+)",ROUND(BA25+(BA25*F26),2),IF(E26="Less (-)",ROUND(BA25+(BA25*F26*(-1)),2),0)))</f>
        <v>0</v>
      </c>
      <c r="BB26" s="49">
        <f>ROUND(BA26,0)</f>
        <v>0</v>
      </c>
      <c r="BC26" s="28" t="str">
        <f>SpellNumber(L26,BB26)</f>
        <v> Zero Only</v>
      </c>
      <c r="IA26" s="50"/>
      <c r="IB26" s="50"/>
      <c r="IC26" s="50"/>
      <c r="ID26" s="50"/>
      <c r="IE26" s="50"/>
      <c r="IF26" s="51"/>
      <c r="IG26" s="51"/>
      <c r="IH26" s="51"/>
      <c r="II26" s="51"/>
    </row>
    <row r="27" spans="1:243" s="47" customFormat="1" ht="51" customHeight="1">
      <c r="A27" s="61" t="s">
        <v>38</v>
      </c>
      <c r="B27" s="33"/>
      <c r="C27" s="87" t="str">
        <f>SpellNumber($E$2,BA25)</f>
        <v>INR Zero Only</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IA27" s="50"/>
      <c r="IB27" s="50"/>
      <c r="IC27" s="50"/>
      <c r="ID27" s="50"/>
      <c r="IE27" s="50"/>
      <c r="IF27" s="51"/>
      <c r="IG27" s="51"/>
      <c r="IH27" s="51"/>
      <c r="II27" s="51"/>
    </row>
  </sheetData>
  <sheetProtection password="F5B2" sheet="1"/>
  <mergeCells count="8">
    <mergeCell ref="A9:BC9"/>
    <mergeCell ref="C27:BC2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allowBlank="1" showInputMessage="1" showErrorMessage="1" sqref="L22 L13 L14 L15 L16 L17 L18 L19 L20 L21 L24 L23">
      <formula1>"INR"</formula1>
    </dataValidation>
    <dataValidation type="decimal" allowBlank="1" showErrorMessage="1" errorTitle="Invalid Entry" error="Only Numeric Values are allowed. " sqref="A13:A24">
      <formula1>0</formula1>
      <formula2>999999999999999</formula2>
    </dataValidation>
    <dataValidation type="list" allowBlank="1" showErrorMessage="1" sqref="K13:K2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allowBlank="1" showInputMessage="1" showErrorMessage="1" promptTitle="Units" prompt="Please enter Units in text" sqref="E13:E24"/>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list" showErrorMessage="1" sqref="I13:I24">
      <formula1>"Excess(+),Less(-)"</formula1>
      <formula2>0</formula2>
    </dataValidation>
    <dataValidation allowBlank="1" showInputMessage="1" showErrorMessage="1" promptTitle="Addition / Deduction" prompt="Please Choose the correct One" sqref="J13:J24">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39</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2022-12-02T10:48:32Z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