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<sst xmlns="http://schemas.openxmlformats.org/spreadsheetml/2006/main" count="284" uniqueCount="82">
  <si>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</si>
  <si>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</si>
  <si>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</si>
  <si>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</si>
  <si>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</si>
  <si>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</si>
  <si>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</si>
  <si>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</si>
  <si>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</si>
  <si>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</si>
  <si>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</si>
  <si>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</si>
  <si>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</si>
  <si>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</si>
  <si>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</si>
  <si>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</si>
  <si>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</si>
  <si>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</si>
  <si>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</si>
  <si>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</si>
  <si>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</si>
  <si>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</si>
  <si>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</si>
  <si>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</si>
  <si>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</si>
  <si>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</si>
  <si>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</si>
  <si>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</si>
  <si>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</si>
  <si>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</si>
  <si>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</si>
  <si>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</si>
  <si>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</si>
  <si>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</si>
  <si>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</si>
  <si>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</si>
  <si>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</si>
  <si>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</si>
  <si>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</si>
  <si>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</si>
  <si>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</si>
  <si>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</si>
  <si>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</si>
  <si>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</si>
  <si>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</si>
  <si>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All kinds of soil</t>
  </si>
  <si>
    <t>Cement mortar 1:6 (1 cement : 6 coarse sand)</t>
  </si>
  <si>
    <t>Brick work with common burnt clay F.P.S. (non modular) bricks of class designation 7.5 in foundation and plinth in:</t>
  </si>
  <si>
    <t>Tender Inviting Authority: Project Engineer cum Estate Officer(I/C), IISER Thiruvananthapuram</t>
  </si>
  <si>
    <t>Demolishing stone rubble masonry manually/ by mechanical means including stacking of serviceable material and disposal of unserviceable material within 50 metres lead as per direction of Engineer-in-charge :</t>
  </si>
  <si>
    <t>In cement mortar</t>
  </si>
  <si>
    <t>Name of Work: Construction of Tennis court near indoor stadium for IISER,Thiruvanathapuram</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</si>
  <si>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</si>
  <si>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Earth work in surface excavation not exceeding 30 cm in depth but exceeding 1.5 m in width as well as 10 sqm on plan including getting out and disposal of excavated earth upto 50 m and lift upto 1.5 m, as directed by Engineer-in-Charge</t>
  </si>
  <si>
    <t>Random rubble masonry with hard stone in foundation and plinth including levelling up with cement concrete 1:6:12 (1 cement : 6 coarse sand : 12 graded stone aggregate 20 mm nominal size) upto plinth level with :</t>
  </si>
  <si>
    <t>Cement mortar 1:6 (1 cement : 6 coarse sand).</t>
  </si>
  <si>
    <t>Excavating, supplying and filling of local earth (including royalty) by mechanical transport upto a lead of 5km also including
ramming and watering of the earth in layers not exceeding 20 cm in trenches, plinth, sides of foundation etc. complete</t>
  </si>
  <si>
    <t>Preparation and consolidation of sub grade with power road roller of 8 to 12 tonne capacity after excavating earth to an average of 22.5 cm depth, dressing to camber and consolidating with road roller including making good the undulations etc. and re-rolling the sub grade and disposal of surplus earthwith lead upto 50 metres</t>
  </si>
  <si>
    <t>Providing, laying, spreading and compacting graded stone aggregate (size range 53 mm to 0.075 mm ) to wet mix macadam (WMM) specification including premixing the material with water at OMC in for all leads &amp; lifts, laying in uniform layers with mechanical paverfinisher in sub- base / base course on well prepared surface and compacting with vibratory roller of 8 to 10 tonne capacity to achievethe desired density, complete as per specifications and directions of Engineer-in-Charge</t>
  </si>
  <si>
    <t>Providing and applying tack coat using bitumen emulsion conforming to IS:8887, using emulsion pressure distributer including preparing the surface &amp; cleaning with mechanical broom</t>
  </si>
  <si>
    <t>With rapid setting bitumen emulsion
On W.B.M / W.M.M. @ 0.4kg/sqm</t>
  </si>
  <si>
    <t>Providing and laying Dense Graded Bituminous Macadam using crushed stone aggregates of specified grading, premixed withbituminous binder and filler, transporting the hot mix to work site by tippers, laying  with paver finisher equiped with electronic sensor to the required grade, level and alignment and rolling with smooth wheeled, vibratory and tandem rollers as per specifications to achieve the desired  compaction and density, complete as per specificatons and directions of Engineer-in-Charge.</t>
  </si>
  <si>
    <t>Providing and laying semi- dense Bituminous concrete using crushed stone aggregates of specified grading, premixed with bituminous binder and filler, transporting the hot mix to work site by tippers, laying with paver finisher equiped with electronic sensor to the required grade, level and alignment and rolling with smooth wheeled, vibratory and tandem rollers to achieve the desired compaction and density
as per specification, complete and as per directions of Engineer-in- Charge.</t>
  </si>
  <si>
    <t>25 mm compacted thickness with bitumen of grade VG- 30 @ 5% (percentage by weight of total mix) and lime filler @ 2% (percentage by weight of Aggregate) prepared in Batch Type Hot Mix Plant of 100-120 TPH capacity</t>
  </si>
  <si>
    <t>Providing and laying seal coat of premixed fine aggregate ( passing cron sieve) with bitumen using 128 kg of bitumen of grade VG - 10 bitumen per cum of fine aggregate
and 0.60 cum of fine aggregate per 100 sqm of road surface, including rolling and finishing with road roller all complete.</t>
  </si>
  <si>
    <t>50 to 100 mm average compacted thickness with bitumen  of grade VG-30 @ 5% (percentage by weight of total mix) and lime filler @ 2% (percentage by weight of Aggregate) prepared in Batch Type Hot Mix Plant of 100-120 TPH capacity</t>
  </si>
  <si>
    <t xml:space="preserve">Providing and Laying of ITF Classified 9 Layer Synthetic Acrylic Standard System.(ITF Classified).
9 Layer Tennis Court System:
ACRYPATCH: 100% ACRYFLEX UNIC FLOOR RITIVEX R LIQUID 1102 Acrylic primer - 1 layer  to repair any cracks on asphalt pavement.
PRIMER: 100% ACRYFLEX UNIC FLOOR ELASTOSPORT 853-R Concentrated acrylic resurfacer  emulsion to improve bond of acrylic court 1 layer + Quartz sand 0.3-0.5mm
CUSHION COAT:   3 Layers of SUPER ELASTOCOAT 842 COARSE Acrylic cushion  for Asphalt surfaces in preparation for Acryflex ITF approved system.
ULTRA CUSHION COAT:   2Layers of SUPER ELASTOCOAT 842 FINE Acrylic cushion for asphalt surfaces in preparation for Acryflex ITF approved system
PRECOAT: 2 layers of ACRYFLEX UNIC FLOOR textured tennis topcoat. Ideal for color coating tennis and basketball courts and other sport pavement surfaces ELASTOTURF 851-CON/H, red A12 Concentrated, acrylic, colored top coating: 2 layers + Quartz sand 0.2-0.4mm +Water
Line marking :  100% ACRYFLEX UNIC FLOOR high hiding line paints. Line marking as per norms of International  Tennis Federation (Certified by ITF)
</t>
  </si>
  <si>
    <t>Supply of Water Pusher Roller for Tennis court as per the direction of EIC</t>
  </si>
  <si>
    <t>1:3:6 (1 Cement : 3 coarse sand (zone-III): 6 graded stone aggregate 40 mm nominal size)</t>
  </si>
  <si>
    <t>Centering and shuttering including strutting, propping etc. and removal of form work for :</t>
  </si>
  <si>
    <t>Retaining walls, return walls, walls (any thickness) including attached pilasters, buttresses, plinth and string courses fillets, kerbs and steps etc.</t>
  </si>
  <si>
    <t>Steel reinforcement for R.C.C. work including straightening, cutting, bending, placing in position and binding all complete upto plinth level</t>
  </si>
  <si>
    <t>Providing and fixing at or near ground level precast cement concrete in kerbs, slab,edgings etc. as per approved pattern and setting in position with cement mortar 1:3 (1 Cement : 3 coarse sand), including the cost of required centering, shuttering complete.
1:1½:3 (1 Cement: 1½ coarse sand(zone-III) : 3 graded stone aggregate 20 mm nominal size).</t>
  </si>
  <si>
    <t>cum</t>
  </si>
  <si>
    <t>sqm</t>
  </si>
  <si>
    <t>Pair</t>
  </si>
  <si>
    <t>Nos</t>
  </si>
  <si>
    <t>kg</t>
  </si>
  <si>
    <t>Accessories
Supply of Movable post for Tennis with 120 kg per pair weight as per the direction of EIC</t>
  </si>
  <si>
    <r>
      <rPr>
        <b/>
        <sz val="12"/>
        <rFont val="Book Antiqua"/>
        <family val="1"/>
      </rPr>
      <t>Accessories</t>
    </r>
    <r>
      <rPr>
        <sz val="12"/>
        <rFont val="Book Antiqua"/>
        <family val="1"/>
      </rPr>
      <t xml:space="preserve">
Supply of Movable post for Tennis with 120 kg per pair weight as per the direction of EIC</t>
    </r>
  </si>
  <si>
    <r>
      <rPr>
        <b/>
        <sz val="12"/>
        <rFont val="Book Antiqua"/>
        <family val="1"/>
      </rPr>
      <t>All kinds of soil</t>
    </r>
    <r>
      <rPr>
        <sz val="12"/>
        <rFont val="Book Antiqua"/>
        <family val="1"/>
      </rPr>
      <t xml:space="preserve">
Providing and laying in position cement concrete of specified grade excluding the cost of centering and shuttering - All work up to plinth level :</t>
    </r>
  </si>
  <si>
    <t>All kinds of soil
Providing and laying in position cement concrete of specified grade excluding the cost of centering and shuttering - All work up to plinth level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</si>
</sst>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3">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Book Antiqua"/>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1"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2"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45"/>
  <sheetViews>
    <sheetView showGridLines="0" zoomScale="80" zoomScaleNormal="80" zoomScalePageLayoutView="0" workbookViewId="0" topLeftCell="A1">
      <selection activeCell="M17" sqref="M17"/>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4" t="s">
        <v>48</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51</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110.25">
      <c r="A13" s="68">
        <v>1</v>
      </c>
      <c r="B13" s="78" t="s">
        <v>52</v>
      </c>
      <c r="C13" s="79"/>
      <c r="D13" s="64"/>
      <c r="E13" s="65"/>
      <c r="F13" s="28"/>
      <c r="G13" s="36"/>
      <c r="H13" s="36"/>
      <c r="I13" s="29" t="s">
        <v>33</v>
      </c>
      <c r="J13" s="30">
        <f aca="true" t="shared" si="0" ref="J13:J29">IF(I13="Less(-)",-1,1)</f>
        <v>1</v>
      </c>
      <c r="K13" s="31" t="s">
        <v>34</v>
      </c>
      <c r="L13" s="31" t="s">
        <v>4</v>
      </c>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c r="BB13" s="69"/>
      <c r="BC13" s="67"/>
      <c r="IA13" s="34">
        <v>1</v>
      </c>
      <c r="IB13" s="62" t="s">
        <v>52</v>
      </c>
      <c r="IC13" s="34"/>
      <c r="ID13" s="34"/>
      <c r="IE13" s="34"/>
      <c r="IF13" s="35"/>
      <c r="IG13" s="35"/>
      <c r="IH13" s="35"/>
      <c r="II13" s="35"/>
    </row>
    <row r="14" spans="1:243" s="33" customFormat="1" ht="15.75">
      <c r="A14" s="68">
        <v>1.1</v>
      </c>
      <c r="B14" s="78" t="s">
        <v>45</v>
      </c>
      <c r="C14" s="79"/>
      <c r="D14" s="64">
        <v>6</v>
      </c>
      <c r="E14" s="65" t="s">
        <v>73</v>
      </c>
      <c r="F14" s="28">
        <v>309.35</v>
      </c>
      <c r="G14" s="36"/>
      <c r="H14" s="36"/>
      <c r="I14" s="29" t="s">
        <v>33</v>
      </c>
      <c r="J14" s="30">
        <f t="shared" si="0"/>
        <v>1</v>
      </c>
      <c r="K14" s="31" t="s">
        <v>34</v>
      </c>
      <c r="L14" s="31" t="s">
        <v>4</v>
      </c>
      <c r="M14" s="80"/>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67" t="str">
        <f>SpellNumber(L14,BB14)</f>
        <v>INR Zero Only</v>
      </c>
      <c r="IA14" s="34">
        <v>1.1</v>
      </c>
      <c r="IB14" s="62" t="s">
        <v>45</v>
      </c>
      <c r="IC14" s="34"/>
      <c r="ID14" s="34">
        <v>6</v>
      </c>
      <c r="IE14" s="34" t="s">
        <v>73</v>
      </c>
      <c r="IF14" s="35"/>
      <c r="IG14" s="35"/>
      <c r="IH14" s="35"/>
      <c r="II14" s="35"/>
    </row>
    <row r="15" spans="1:243" s="33" customFormat="1" ht="78.75">
      <c r="A15" s="68">
        <v>2</v>
      </c>
      <c r="B15" s="78" t="s">
        <v>53</v>
      </c>
      <c r="C15" s="79"/>
      <c r="D15" s="64"/>
      <c r="E15" s="65"/>
      <c r="F15" s="28"/>
      <c r="G15" s="36"/>
      <c r="H15" s="36"/>
      <c r="I15" s="29" t="s">
        <v>33</v>
      </c>
      <c r="J15" s="30">
        <f t="shared" si="0"/>
        <v>1</v>
      </c>
      <c r="K15" s="31" t="s">
        <v>34</v>
      </c>
      <c r="L15" s="31" t="s">
        <v>4</v>
      </c>
      <c r="M15" s="65"/>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c r="BB15" s="69"/>
      <c r="BC15" s="67"/>
      <c r="IA15" s="34">
        <v>2</v>
      </c>
      <c r="IB15" s="62" t="s">
        <v>53</v>
      </c>
      <c r="IC15" s="34"/>
      <c r="ID15" s="34"/>
      <c r="IE15" s="34"/>
      <c r="IF15" s="35"/>
      <c r="IG15" s="35"/>
      <c r="IH15" s="35"/>
      <c r="II15" s="35"/>
    </row>
    <row r="16" spans="1:243" s="33" customFormat="1" ht="15.75">
      <c r="A16" s="68">
        <v>2.1</v>
      </c>
      <c r="B16" s="78" t="s">
        <v>45</v>
      </c>
      <c r="C16" s="79"/>
      <c r="D16" s="64">
        <v>694</v>
      </c>
      <c r="E16" s="65" t="s">
        <v>74</v>
      </c>
      <c r="F16" s="28">
        <v>113.48</v>
      </c>
      <c r="G16" s="36"/>
      <c r="H16" s="36"/>
      <c r="I16" s="29" t="s">
        <v>33</v>
      </c>
      <c r="J16" s="30">
        <f t="shared" si="0"/>
        <v>1</v>
      </c>
      <c r="K16" s="31" t="s">
        <v>34</v>
      </c>
      <c r="L16" s="31" t="s">
        <v>4</v>
      </c>
      <c r="M16" s="80"/>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f>total_amount_ba($B$2,$D$2,D16,F16,J16,K16,M16)</f>
        <v>0</v>
      </c>
      <c r="BB16" s="69">
        <f>BA16+SUM(N16:AZ16)</f>
        <v>0</v>
      </c>
      <c r="BC16" s="67" t="str">
        <f>SpellNumber(L16,BB16)</f>
        <v>INR Zero Only</v>
      </c>
      <c r="IA16" s="34">
        <v>2.1</v>
      </c>
      <c r="IB16" s="62" t="s">
        <v>45</v>
      </c>
      <c r="IC16" s="34"/>
      <c r="ID16" s="34">
        <v>694</v>
      </c>
      <c r="IE16" s="34" t="s">
        <v>74</v>
      </c>
      <c r="IF16" s="35"/>
      <c r="IG16" s="35"/>
      <c r="IH16" s="35"/>
      <c r="II16" s="35"/>
    </row>
    <row r="17" spans="1:243" s="33" customFormat="1" ht="63">
      <c r="A17" s="68">
        <v>3</v>
      </c>
      <c r="B17" s="78" t="s">
        <v>54</v>
      </c>
      <c r="C17" s="79"/>
      <c r="D17" s="64"/>
      <c r="E17" s="65"/>
      <c r="F17" s="28"/>
      <c r="G17" s="36"/>
      <c r="H17" s="36"/>
      <c r="I17" s="29" t="s">
        <v>33</v>
      </c>
      <c r="J17" s="30">
        <f t="shared" si="0"/>
        <v>1</v>
      </c>
      <c r="K17" s="31" t="s">
        <v>34</v>
      </c>
      <c r="L17" s="31" t="s">
        <v>4</v>
      </c>
      <c r="M17" s="65"/>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9"/>
      <c r="BB17" s="69"/>
      <c r="BC17" s="67"/>
      <c r="IA17" s="34">
        <v>3</v>
      </c>
      <c r="IB17" s="62" t="s">
        <v>54</v>
      </c>
      <c r="IC17" s="34"/>
      <c r="ID17" s="34"/>
      <c r="IE17" s="34"/>
      <c r="IF17" s="35"/>
      <c r="IG17" s="35"/>
      <c r="IH17" s="35"/>
      <c r="II17" s="35"/>
    </row>
    <row r="18" spans="1:243" s="33" customFormat="1" ht="15.75">
      <c r="A18" s="68">
        <v>3.1</v>
      </c>
      <c r="B18" s="78" t="s">
        <v>55</v>
      </c>
      <c r="C18" s="79"/>
      <c r="D18" s="64">
        <v>16</v>
      </c>
      <c r="E18" s="65" t="s">
        <v>73</v>
      </c>
      <c r="F18" s="28">
        <v>7504.71</v>
      </c>
      <c r="G18" s="36"/>
      <c r="H18" s="36"/>
      <c r="I18" s="29" t="s">
        <v>33</v>
      </c>
      <c r="J18" s="30">
        <f t="shared" si="0"/>
        <v>1</v>
      </c>
      <c r="K18" s="31" t="s">
        <v>34</v>
      </c>
      <c r="L18" s="31" t="s">
        <v>4</v>
      </c>
      <c r="M18" s="80"/>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9">
        <f>total_amount_ba($B$2,$D$2,D18,F18,J18,K18,M18)</f>
        <v>0</v>
      </c>
      <c r="BB18" s="69">
        <f>BA18+SUM(N18:AZ18)</f>
        <v>0</v>
      </c>
      <c r="BC18" s="67" t="str">
        <f>SpellNumber(L18,BB18)</f>
        <v>INR Zero Only</v>
      </c>
      <c r="IA18" s="34">
        <v>3.1</v>
      </c>
      <c r="IB18" s="62" t="s">
        <v>55</v>
      </c>
      <c r="IC18" s="34"/>
      <c r="ID18" s="34">
        <v>16</v>
      </c>
      <c r="IE18" s="34" t="s">
        <v>73</v>
      </c>
      <c r="IF18" s="35"/>
      <c r="IG18" s="35"/>
      <c r="IH18" s="35"/>
      <c r="II18" s="35"/>
    </row>
    <row r="19" spans="1:243" s="33" customFormat="1" ht="78.75">
      <c r="A19" s="68">
        <v>4</v>
      </c>
      <c r="B19" s="78" t="s">
        <v>56</v>
      </c>
      <c r="C19" s="79"/>
      <c r="D19" s="64">
        <v>97</v>
      </c>
      <c r="E19" s="65" t="s">
        <v>73</v>
      </c>
      <c r="F19" s="28">
        <v>397.13</v>
      </c>
      <c r="G19" s="36"/>
      <c r="H19" s="36"/>
      <c r="I19" s="29" t="s">
        <v>33</v>
      </c>
      <c r="J19" s="30">
        <f t="shared" si="0"/>
        <v>1</v>
      </c>
      <c r="K19" s="31" t="s">
        <v>34</v>
      </c>
      <c r="L19" s="31" t="s">
        <v>4</v>
      </c>
      <c r="M19" s="80"/>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9">
        <f>total_amount_ba($B$2,$D$2,D19,F19,J19,K19,M19)</f>
        <v>0</v>
      </c>
      <c r="BB19" s="69">
        <f>BA19+SUM(N19:AZ19)</f>
        <v>0</v>
      </c>
      <c r="BC19" s="67" t="str">
        <f>SpellNumber(L19,BB19)</f>
        <v>INR Zero Only</v>
      </c>
      <c r="IA19" s="34">
        <v>4</v>
      </c>
      <c r="IB19" s="62" t="s">
        <v>56</v>
      </c>
      <c r="IC19" s="34"/>
      <c r="ID19" s="34">
        <v>97</v>
      </c>
      <c r="IE19" s="34" t="s">
        <v>73</v>
      </c>
      <c r="IF19" s="35"/>
      <c r="IG19" s="35"/>
      <c r="IH19" s="35"/>
      <c r="II19" s="35"/>
    </row>
    <row r="20" spans="1:243" s="33" customFormat="1" ht="63">
      <c r="A20" s="68">
        <v>5</v>
      </c>
      <c r="B20" s="78" t="s">
        <v>49</v>
      </c>
      <c r="C20" s="79"/>
      <c r="D20" s="64"/>
      <c r="E20" s="65"/>
      <c r="F20" s="28"/>
      <c r="G20" s="36"/>
      <c r="H20" s="36"/>
      <c r="I20" s="29" t="s">
        <v>33</v>
      </c>
      <c r="J20" s="30">
        <f t="shared" si="0"/>
        <v>1</v>
      </c>
      <c r="K20" s="31" t="s">
        <v>34</v>
      </c>
      <c r="L20" s="31" t="s">
        <v>4</v>
      </c>
      <c r="M20" s="65"/>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9"/>
      <c r="BB20" s="69"/>
      <c r="BC20" s="67"/>
      <c r="IA20" s="34">
        <v>5</v>
      </c>
      <c r="IB20" s="62" t="s">
        <v>49</v>
      </c>
      <c r="IC20" s="34"/>
      <c r="ID20" s="34"/>
      <c r="IE20" s="34"/>
      <c r="IF20" s="35"/>
      <c r="IG20" s="35"/>
      <c r="IH20" s="35"/>
      <c r="II20" s="35"/>
    </row>
    <row r="21" spans="1:243" s="33" customFormat="1" ht="15.75">
      <c r="A21" s="68">
        <v>5.1</v>
      </c>
      <c r="B21" s="78" t="s">
        <v>50</v>
      </c>
      <c r="C21" s="79"/>
      <c r="D21" s="64">
        <v>12</v>
      </c>
      <c r="E21" s="65" t="s">
        <v>73</v>
      </c>
      <c r="F21" s="28">
        <v>2150.95</v>
      </c>
      <c r="G21" s="36"/>
      <c r="H21" s="36"/>
      <c r="I21" s="29" t="s">
        <v>33</v>
      </c>
      <c r="J21" s="30">
        <f t="shared" si="0"/>
        <v>1</v>
      </c>
      <c r="K21" s="31" t="s">
        <v>34</v>
      </c>
      <c r="L21" s="31" t="s">
        <v>4</v>
      </c>
      <c r="M21" s="80"/>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9">
        <f>total_amount_ba($B$2,$D$2,D21,F21,J21,K21,M21)</f>
        <v>0</v>
      </c>
      <c r="BB21" s="69">
        <f>BA21+SUM(N21:AZ21)</f>
        <v>0</v>
      </c>
      <c r="BC21" s="67" t="str">
        <f>SpellNumber(L21,BB21)</f>
        <v>INR Zero Only</v>
      </c>
      <c r="IA21" s="34">
        <v>5.1</v>
      </c>
      <c r="IB21" s="62" t="s">
        <v>50</v>
      </c>
      <c r="IC21" s="34"/>
      <c r="ID21" s="34">
        <v>12</v>
      </c>
      <c r="IE21" s="34" t="s">
        <v>73</v>
      </c>
      <c r="IF21" s="35"/>
      <c r="IG21" s="35"/>
      <c r="IH21" s="35"/>
      <c r="II21" s="35"/>
    </row>
    <row r="22" spans="1:243" s="33" customFormat="1" ht="94.5">
      <c r="A22" s="68">
        <v>6</v>
      </c>
      <c r="B22" s="78" t="s">
        <v>57</v>
      </c>
      <c r="C22" s="79"/>
      <c r="D22" s="64">
        <v>34</v>
      </c>
      <c r="E22" s="65" t="s">
        <v>74</v>
      </c>
      <c r="F22" s="28">
        <v>192.19</v>
      </c>
      <c r="G22" s="36"/>
      <c r="H22" s="36"/>
      <c r="I22" s="29" t="s">
        <v>33</v>
      </c>
      <c r="J22" s="30">
        <f t="shared" si="0"/>
        <v>1</v>
      </c>
      <c r="K22" s="31" t="s">
        <v>34</v>
      </c>
      <c r="L22" s="31" t="s">
        <v>4</v>
      </c>
      <c r="M22" s="80"/>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9">
        <f>total_amount_ba($B$2,$D$2,D22,F22,J22,K22,M22)</f>
        <v>0</v>
      </c>
      <c r="BB22" s="69">
        <f>BA22+SUM(N22:AZ22)</f>
        <v>0</v>
      </c>
      <c r="BC22" s="67" t="str">
        <f>SpellNumber(L22,BB22)</f>
        <v>INR Zero Only</v>
      </c>
      <c r="IA22" s="34">
        <v>6</v>
      </c>
      <c r="IB22" s="62" t="s">
        <v>57</v>
      </c>
      <c r="IC22" s="34"/>
      <c r="ID22" s="34">
        <v>34</v>
      </c>
      <c r="IE22" s="34" t="s">
        <v>74</v>
      </c>
      <c r="IF22" s="35"/>
      <c r="IG22" s="35"/>
      <c r="IH22" s="35"/>
      <c r="II22" s="35"/>
    </row>
    <row r="23" spans="1:243" s="33" customFormat="1" ht="141.75">
      <c r="A23" s="68">
        <v>7</v>
      </c>
      <c r="B23" s="78" t="s">
        <v>58</v>
      </c>
      <c r="C23" s="79"/>
      <c r="D23" s="64">
        <v>92</v>
      </c>
      <c r="E23" s="65" t="s">
        <v>73</v>
      </c>
      <c r="F23" s="28">
        <v>3238.62</v>
      </c>
      <c r="G23" s="36"/>
      <c r="H23" s="36"/>
      <c r="I23" s="29" t="s">
        <v>33</v>
      </c>
      <c r="J23" s="30">
        <f t="shared" si="0"/>
        <v>1</v>
      </c>
      <c r="K23" s="31" t="s">
        <v>34</v>
      </c>
      <c r="L23" s="31" t="s">
        <v>4</v>
      </c>
      <c r="M23" s="80"/>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9">
        <f>total_amount_ba($B$2,$D$2,D23,F23,J23,K23,M23)</f>
        <v>0</v>
      </c>
      <c r="BB23" s="69">
        <f>BA23+SUM(N23:AZ23)</f>
        <v>0</v>
      </c>
      <c r="BC23" s="67" t="str">
        <f>SpellNumber(L23,BB23)</f>
        <v>INR Zero Only</v>
      </c>
      <c r="IA23" s="34">
        <v>7</v>
      </c>
      <c r="IB23" s="62" t="s">
        <v>58</v>
      </c>
      <c r="IC23" s="34"/>
      <c r="ID23" s="34">
        <v>92</v>
      </c>
      <c r="IE23" s="34" t="s">
        <v>73</v>
      </c>
      <c r="IF23" s="35"/>
      <c r="IG23" s="35"/>
      <c r="IH23" s="35"/>
      <c r="II23" s="35"/>
    </row>
    <row r="24" spans="1:243" s="33" customFormat="1" ht="53.25" customHeight="1">
      <c r="A24" s="68">
        <v>8</v>
      </c>
      <c r="B24" s="78" t="s">
        <v>59</v>
      </c>
      <c r="C24" s="79"/>
      <c r="D24" s="64"/>
      <c r="E24" s="65"/>
      <c r="F24" s="28"/>
      <c r="G24" s="36"/>
      <c r="H24" s="36"/>
      <c r="I24" s="29" t="s">
        <v>33</v>
      </c>
      <c r="J24" s="30">
        <f t="shared" si="0"/>
        <v>1</v>
      </c>
      <c r="K24" s="31" t="s">
        <v>34</v>
      </c>
      <c r="L24" s="31" t="s">
        <v>4</v>
      </c>
      <c r="M24" s="65"/>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9"/>
      <c r="BB24" s="69"/>
      <c r="BC24" s="67"/>
      <c r="IA24" s="34">
        <v>8</v>
      </c>
      <c r="IB24" s="62" t="s">
        <v>59</v>
      </c>
      <c r="IC24" s="34"/>
      <c r="ID24" s="34"/>
      <c r="IE24" s="34"/>
      <c r="IF24" s="35"/>
      <c r="IG24" s="35"/>
      <c r="IH24" s="35"/>
      <c r="II24" s="35"/>
    </row>
    <row r="25" spans="1:243" s="33" customFormat="1" ht="31.5">
      <c r="A25" s="68">
        <v>8.1</v>
      </c>
      <c r="B25" s="78" t="s">
        <v>60</v>
      </c>
      <c r="C25" s="79"/>
      <c r="D25" s="64">
        <v>1221</v>
      </c>
      <c r="E25" s="65" t="s">
        <v>74</v>
      </c>
      <c r="F25" s="28">
        <v>14.53</v>
      </c>
      <c r="G25" s="36"/>
      <c r="H25" s="36"/>
      <c r="I25" s="29" t="s">
        <v>33</v>
      </c>
      <c r="J25" s="30">
        <f t="shared" si="0"/>
        <v>1</v>
      </c>
      <c r="K25" s="31" t="s">
        <v>34</v>
      </c>
      <c r="L25" s="31" t="s">
        <v>4</v>
      </c>
      <c r="M25" s="80"/>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9">
        <f>total_amount_ba($B$2,$D$2,D25,F25,J25,K25,M25)</f>
        <v>0</v>
      </c>
      <c r="BB25" s="69">
        <f>BA25+SUM(N25:AZ25)</f>
        <v>0</v>
      </c>
      <c r="BC25" s="67" t="str">
        <f>SpellNumber(L25,BB25)</f>
        <v>INR Zero Only</v>
      </c>
      <c r="IA25" s="34">
        <v>8.1</v>
      </c>
      <c r="IB25" s="62" t="s">
        <v>60</v>
      </c>
      <c r="IC25" s="34"/>
      <c r="ID25" s="34">
        <v>1221</v>
      </c>
      <c r="IE25" s="34" t="s">
        <v>74</v>
      </c>
      <c r="IF25" s="35"/>
      <c r="IG25" s="35"/>
      <c r="IH25" s="35"/>
      <c r="II25" s="35"/>
    </row>
    <row r="26" spans="1:243" s="33" customFormat="1" ht="53.25" customHeight="1">
      <c r="A26" s="68">
        <v>9</v>
      </c>
      <c r="B26" s="78" t="s">
        <v>61</v>
      </c>
      <c r="C26" s="79"/>
      <c r="D26" s="64"/>
      <c r="E26" s="65"/>
      <c r="F26" s="28"/>
      <c r="G26" s="36"/>
      <c r="H26" s="36"/>
      <c r="I26" s="29" t="s">
        <v>33</v>
      </c>
      <c r="J26" s="30">
        <f>IF(I26="Less(-)",-1,1)</f>
        <v>1</v>
      </c>
      <c r="K26" s="31" t="s">
        <v>34</v>
      </c>
      <c r="L26" s="31" t="s">
        <v>4</v>
      </c>
      <c r="M26" s="65"/>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9"/>
      <c r="BB26" s="69"/>
      <c r="BC26" s="67"/>
      <c r="IA26" s="34">
        <v>9</v>
      </c>
      <c r="IB26" s="62" t="s">
        <v>61</v>
      </c>
      <c r="IC26" s="34"/>
      <c r="ID26" s="34"/>
      <c r="IE26" s="34"/>
      <c r="IF26" s="35"/>
      <c r="IG26" s="35"/>
      <c r="IH26" s="35"/>
      <c r="II26" s="35"/>
    </row>
    <row r="27" spans="1:243" s="33" customFormat="1" ht="78.75">
      <c r="A27" s="68">
        <v>9.1</v>
      </c>
      <c r="B27" s="78" t="s">
        <v>65</v>
      </c>
      <c r="C27" s="79"/>
      <c r="D27" s="64">
        <v>19</v>
      </c>
      <c r="E27" s="65" t="s">
        <v>73</v>
      </c>
      <c r="F27" s="28">
        <v>12339.78</v>
      </c>
      <c r="G27" s="36"/>
      <c r="H27" s="36"/>
      <c r="I27" s="29" t="s">
        <v>33</v>
      </c>
      <c r="J27" s="30">
        <f t="shared" si="0"/>
        <v>1</v>
      </c>
      <c r="K27" s="31" t="s">
        <v>34</v>
      </c>
      <c r="L27" s="31" t="s">
        <v>4</v>
      </c>
      <c r="M27" s="80"/>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9">
        <f>total_amount_ba($B$2,$D$2,D27,F27,J27,K27,M27)</f>
        <v>0</v>
      </c>
      <c r="BB27" s="69">
        <f>BA27+SUM(N27:AZ27)</f>
        <v>0</v>
      </c>
      <c r="BC27" s="67" t="str">
        <f>SpellNumber(L27,BB27)</f>
        <v>INR Zero Only</v>
      </c>
      <c r="IA27" s="34">
        <v>9.1</v>
      </c>
      <c r="IB27" s="62" t="s">
        <v>65</v>
      </c>
      <c r="IC27" s="34"/>
      <c r="ID27" s="34">
        <v>19</v>
      </c>
      <c r="IE27" s="34" t="s">
        <v>73</v>
      </c>
      <c r="IF27" s="35"/>
      <c r="IG27" s="35"/>
      <c r="IH27" s="35"/>
      <c r="II27" s="35"/>
    </row>
    <row r="28" spans="1:243" s="33" customFormat="1" ht="53.25" customHeight="1">
      <c r="A28" s="68">
        <v>10</v>
      </c>
      <c r="B28" s="78" t="s">
        <v>62</v>
      </c>
      <c r="C28" s="79"/>
      <c r="D28" s="64"/>
      <c r="E28" s="65"/>
      <c r="F28" s="28"/>
      <c r="G28" s="36"/>
      <c r="H28" s="36"/>
      <c r="I28" s="29" t="s">
        <v>33</v>
      </c>
      <c r="J28" s="30">
        <f t="shared" si="0"/>
        <v>1</v>
      </c>
      <c r="K28" s="31" t="s">
        <v>34</v>
      </c>
      <c r="L28" s="31" t="s">
        <v>4</v>
      </c>
      <c r="M28" s="65"/>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9"/>
      <c r="BB28" s="69"/>
      <c r="BC28" s="67"/>
      <c r="IA28" s="34">
        <v>10</v>
      </c>
      <c r="IB28" s="62" t="s">
        <v>62</v>
      </c>
      <c r="IC28" s="34"/>
      <c r="ID28" s="34"/>
      <c r="IE28" s="34"/>
      <c r="IF28" s="35"/>
      <c r="IG28" s="35"/>
      <c r="IH28" s="35"/>
      <c r="II28" s="35"/>
    </row>
    <row r="29" spans="1:243" s="33" customFormat="1" ht="63">
      <c r="A29" s="68">
        <v>10.1</v>
      </c>
      <c r="B29" s="78" t="s">
        <v>63</v>
      </c>
      <c r="C29" s="79"/>
      <c r="D29" s="64">
        <v>611</v>
      </c>
      <c r="E29" s="65" t="s">
        <v>74</v>
      </c>
      <c r="F29" s="28">
        <v>307.44</v>
      </c>
      <c r="G29" s="36"/>
      <c r="H29" s="36"/>
      <c r="I29" s="29" t="s">
        <v>33</v>
      </c>
      <c r="J29" s="30">
        <f t="shared" si="0"/>
        <v>1</v>
      </c>
      <c r="K29" s="31" t="s">
        <v>34</v>
      </c>
      <c r="L29" s="31" t="s">
        <v>4</v>
      </c>
      <c r="M29" s="80"/>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9">
        <f>total_amount_ba($B$2,$D$2,D29,F29,J29,K29,M29)</f>
        <v>0</v>
      </c>
      <c r="BB29" s="69">
        <f>BA29+SUM(N29:AZ29)</f>
        <v>0</v>
      </c>
      <c r="BC29" s="67" t="str">
        <f>SpellNumber(L29,BB29)</f>
        <v>INR Zero Only</v>
      </c>
      <c r="IA29" s="34">
        <v>10.1</v>
      </c>
      <c r="IB29" s="62" t="s">
        <v>63</v>
      </c>
      <c r="IC29" s="34"/>
      <c r="ID29" s="34">
        <v>611</v>
      </c>
      <c r="IE29" s="34" t="s">
        <v>74</v>
      </c>
      <c r="IF29" s="35"/>
      <c r="IG29" s="35"/>
      <c r="IH29" s="35"/>
      <c r="II29" s="35"/>
    </row>
    <row r="30" spans="1:243" s="33" customFormat="1" ht="78.75">
      <c r="A30" s="68">
        <v>11</v>
      </c>
      <c r="B30" s="78" t="s">
        <v>64</v>
      </c>
      <c r="C30" s="79"/>
      <c r="D30" s="64">
        <v>611</v>
      </c>
      <c r="E30" s="65" t="s">
        <v>74</v>
      </c>
      <c r="F30" s="28">
        <v>90.36</v>
      </c>
      <c r="G30" s="36"/>
      <c r="H30" s="36"/>
      <c r="I30" s="29" t="s">
        <v>33</v>
      </c>
      <c r="J30" s="30">
        <f>IF(I30="Less(-)",-1,1)</f>
        <v>1</v>
      </c>
      <c r="K30" s="31" t="s">
        <v>34</v>
      </c>
      <c r="L30" s="31" t="s">
        <v>4</v>
      </c>
      <c r="M30" s="80"/>
      <c r="N30" s="37"/>
      <c r="O30" s="37"/>
      <c r="P30" s="38"/>
      <c r="Q30" s="37"/>
      <c r="R30" s="37"/>
      <c r="S30" s="3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9">
        <f>total_amount_ba($B$2,$D$2,D30,F30,J30,K30,M30)</f>
        <v>0</v>
      </c>
      <c r="BB30" s="69">
        <f>BA30+SUM(N30:AZ30)</f>
        <v>0</v>
      </c>
      <c r="BC30" s="67" t="str">
        <f>SpellNumber(L30,BB30)</f>
        <v>INR Zero Only</v>
      </c>
      <c r="IA30" s="34">
        <v>11</v>
      </c>
      <c r="IB30" s="62" t="s">
        <v>64</v>
      </c>
      <c r="IC30" s="34"/>
      <c r="ID30" s="34">
        <v>611</v>
      </c>
      <c r="IE30" s="34" t="s">
        <v>74</v>
      </c>
      <c r="IF30" s="35"/>
      <c r="IG30" s="35"/>
      <c r="IH30" s="35"/>
      <c r="II30" s="35"/>
    </row>
    <row r="31" spans="1:243" s="33" customFormat="1" ht="378">
      <c r="A31" s="68">
        <v>12</v>
      </c>
      <c r="B31" s="78" t="s">
        <v>66</v>
      </c>
      <c r="C31" s="79"/>
      <c r="D31" s="64">
        <v>611</v>
      </c>
      <c r="E31" s="65" t="s">
        <v>74</v>
      </c>
      <c r="F31" s="28">
        <v>1237.4</v>
      </c>
      <c r="G31" s="36"/>
      <c r="H31" s="36"/>
      <c r="I31" s="29" t="s">
        <v>33</v>
      </c>
      <c r="J31" s="30">
        <f aca="true" t="shared" si="1" ref="J31:J42">IF(I31="Less(-)",-1,1)</f>
        <v>1</v>
      </c>
      <c r="K31" s="31" t="s">
        <v>34</v>
      </c>
      <c r="L31" s="31" t="s">
        <v>4</v>
      </c>
      <c r="M31" s="80"/>
      <c r="N31" s="37"/>
      <c r="O31" s="37"/>
      <c r="P31" s="38"/>
      <c r="Q31" s="37"/>
      <c r="R31" s="37"/>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9">
        <f>total_amount_ba($B$2,$D$2,D31,F31,J31,K31,M31)</f>
        <v>0</v>
      </c>
      <c r="BB31" s="69">
        <f>BA31+SUM(N31:AZ31)</f>
        <v>0</v>
      </c>
      <c r="BC31" s="67" t="str">
        <f>SpellNumber(L31,BB31)</f>
        <v>INR Zero Only</v>
      </c>
      <c r="IA31" s="34">
        <v>12</v>
      </c>
      <c r="IB31" s="62" t="s">
        <v>66</v>
      </c>
      <c r="IC31" s="34"/>
      <c r="ID31" s="34">
        <v>611</v>
      </c>
      <c r="IE31" s="34" t="s">
        <v>74</v>
      </c>
      <c r="IF31" s="35"/>
      <c r="IG31" s="35"/>
      <c r="IH31" s="35"/>
      <c r="II31" s="35"/>
    </row>
    <row r="32" spans="1:243" s="33" customFormat="1" ht="48">
      <c r="A32" s="68">
        <v>13</v>
      </c>
      <c r="B32" s="78" t="s">
        <v>79</v>
      </c>
      <c r="C32" s="79"/>
      <c r="D32" s="64">
        <v>1</v>
      </c>
      <c r="E32" s="65" t="s">
        <v>75</v>
      </c>
      <c r="F32" s="28">
        <v>28000</v>
      </c>
      <c r="G32" s="36"/>
      <c r="H32" s="36"/>
      <c r="I32" s="29" t="s">
        <v>33</v>
      </c>
      <c r="J32" s="30">
        <f t="shared" si="1"/>
        <v>1</v>
      </c>
      <c r="K32" s="31" t="s">
        <v>34</v>
      </c>
      <c r="L32" s="31" t="s">
        <v>4</v>
      </c>
      <c r="M32" s="80"/>
      <c r="N32" s="37"/>
      <c r="O32" s="37"/>
      <c r="P32" s="38"/>
      <c r="Q32" s="37"/>
      <c r="R32" s="37"/>
      <c r="S32" s="3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9">
        <f>total_amount_ba($B$2,$D$2,D32,F32,J32,K32,M32)</f>
        <v>0</v>
      </c>
      <c r="BB32" s="69">
        <f>BA32+SUM(N32:AZ32)</f>
        <v>0</v>
      </c>
      <c r="BC32" s="67" t="str">
        <f>SpellNumber(L32,BB32)</f>
        <v>INR Zero Only</v>
      </c>
      <c r="IA32" s="34">
        <v>13</v>
      </c>
      <c r="IB32" s="62" t="s">
        <v>78</v>
      </c>
      <c r="IC32" s="34"/>
      <c r="ID32" s="34">
        <v>1</v>
      </c>
      <c r="IE32" s="34" t="s">
        <v>75</v>
      </c>
      <c r="IF32" s="35"/>
      <c r="IG32" s="35"/>
      <c r="IH32" s="35"/>
      <c r="II32" s="35"/>
    </row>
    <row r="33" spans="1:243" s="33" customFormat="1" ht="31.5">
      <c r="A33" s="68">
        <v>14</v>
      </c>
      <c r="B33" s="78" t="s">
        <v>67</v>
      </c>
      <c r="C33" s="79"/>
      <c r="D33" s="64">
        <v>1</v>
      </c>
      <c r="E33" s="65" t="s">
        <v>76</v>
      </c>
      <c r="F33" s="28">
        <v>18000</v>
      </c>
      <c r="G33" s="36"/>
      <c r="H33" s="36"/>
      <c r="I33" s="29" t="s">
        <v>33</v>
      </c>
      <c r="J33" s="30">
        <f>IF(I33="Less(-)",-1,1)</f>
        <v>1</v>
      </c>
      <c r="K33" s="31" t="s">
        <v>34</v>
      </c>
      <c r="L33" s="31" t="s">
        <v>4</v>
      </c>
      <c r="M33" s="80"/>
      <c r="N33" s="37"/>
      <c r="O33" s="37"/>
      <c r="P33" s="38"/>
      <c r="Q33" s="37"/>
      <c r="R33" s="37"/>
      <c r="S33" s="3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9">
        <f>total_amount_ba($B$2,$D$2,D33,F33,J33,K33,M33)</f>
        <v>0</v>
      </c>
      <c r="BB33" s="69">
        <f>BA33+SUM(N33:AZ33)</f>
        <v>0</v>
      </c>
      <c r="BC33" s="67" t="str">
        <f>SpellNumber(L33,BB33)</f>
        <v>INR Zero Only</v>
      </c>
      <c r="IA33" s="34">
        <v>14</v>
      </c>
      <c r="IB33" s="62" t="s">
        <v>67</v>
      </c>
      <c r="IC33" s="34"/>
      <c r="ID33" s="34">
        <v>1</v>
      </c>
      <c r="IE33" s="34" t="s">
        <v>76</v>
      </c>
      <c r="IF33" s="35"/>
      <c r="IG33" s="35"/>
      <c r="IH33" s="35"/>
      <c r="II33" s="35"/>
    </row>
    <row r="34" spans="1:243" s="33" customFormat="1" ht="129.75" customHeight="1">
      <c r="A34" s="68">
        <v>15</v>
      </c>
      <c r="B34" s="78" t="s">
        <v>52</v>
      </c>
      <c r="C34" s="79"/>
      <c r="D34" s="64">
        <v>55</v>
      </c>
      <c r="E34" s="65" t="s">
        <v>73</v>
      </c>
      <c r="F34" s="28">
        <v>309.35</v>
      </c>
      <c r="G34" s="36"/>
      <c r="H34" s="36"/>
      <c r="I34" s="29" t="s">
        <v>33</v>
      </c>
      <c r="J34" s="30">
        <f t="shared" si="1"/>
        <v>1</v>
      </c>
      <c r="K34" s="31" t="s">
        <v>34</v>
      </c>
      <c r="L34" s="31" t="s">
        <v>4</v>
      </c>
      <c r="M34" s="80"/>
      <c r="N34" s="37"/>
      <c r="O34" s="37"/>
      <c r="P34" s="38"/>
      <c r="Q34" s="37"/>
      <c r="R34" s="37"/>
      <c r="S34" s="39"/>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9">
        <f>total_amount_ba($B$2,$D$2,D34,F34,J34,K34,M34)</f>
        <v>0</v>
      </c>
      <c r="BB34" s="69">
        <f>BA34+SUM(N34:AZ34)</f>
        <v>0</v>
      </c>
      <c r="BC34" s="67" t="str">
        <f>SpellNumber(L34,BB34)</f>
        <v>INR Zero Only</v>
      </c>
      <c r="IA34" s="34">
        <v>15</v>
      </c>
      <c r="IB34" s="62" t="s">
        <v>52</v>
      </c>
      <c r="IC34" s="34"/>
      <c r="ID34" s="34">
        <v>55</v>
      </c>
      <c r="IE34" s="34" t="s">
        <v>73</v>
      </c>
      <c r="IF34" s="35"/>
      <c r="IG34" s="35"/>
      <c r="IH34" s="35"/>
      <c r="II34" s="35"/>
    </row>
    <row r="35" spans="1:243" s="33" customFormat="1" ht="63.75">
      <c r="A35" s="68">
        <v>16</v>
      </c>
      <c r="B35" s="78" t="s">
        <v>80</v>
      </c>
      <c r="C35" s="79"/>
      <c r="D35" s="64"/>
      <c r="E35" s="65"/>
      <c r="F35" s="28"/>
      <c r="G35" s="36"/>
      <c r="H35" s="36"/>
      <c r="I35" s="29" t="s">
        <v>33</v>
      </c>
      <c r="J35" s="30">
        <f t="shared" si="1"/>
        <v>1</v>
      </c>
      <c r="K35" s="31" t="s">
        <v>34</v>
      </c>
      <c r="L35" s="31" t="s">
        <v>4</v>
      </c>
      <c r="M35" s="65"/>
      <c r="N35" s="37"/>
      <c r="O35" s="37"/>
      <c r="P35" s="38"/>
      <c r="Q35" s="37"/>
      <c r="R35" s="37"/>
      <c r="S35" s="39"/>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9"/>
      <c r="BB35" s="69"/>
      <c r="BC35" s="67"/>
      <c r="IA35" s="34">
        <v>16</v>
      </c>
      <c r="IB35" s="62" t="s">
        <v>81</v>
      </c>
      <c r="IC35" s="34"/>
      <c r="ID35" s="34"/>
      <c r="IE35" s="34"/>
      <c r="IF35" s="35"/>
      <c r="IG35" s="35"/>
      <c r="IH35" s="35"/>
      <c r="II35" s="35"/>
    </row>
    <row r="36" spans="1:243" s="33" customFormat="1" ht="31.5">
      <c r="A36" s="68">
        <v>16.1</v>
      </c>
      <c r="B36" s="78" t="s">
        <v>68</v>
      </c>
      <c r="C36" s="79"/>
      <c r="D36" s="64">
        <v>23</v>
      </c>
      <c r="E36" s="65" t="s">
        <v>73</v>
      </c>
      <c r="F36" s="28">
        <v>7511.4</v>
      </c>
      <c r="G36" s="36"/>
      <c r="H36" s="36"/>
      <c r="I36" s="29" t="s">
        <v>33</v>
      </c>
      <c r="J36" s="30">
        <f t="shared" si="1"/>
        <v>1</v>
      </c>
      <c r="K36" s="31" t="s">
        <v>34</v>
      </c>
      <c r="L36" s="31" t="s">
        <v>4</v>
      </c>
      <c r="M36" s="80"/>
      <c r="N36" s="37"/>
      <c r="O36" s="37"/>
      <c r="P36" s="38"/>
      <c r="Q36" s="37"/>
      <c r="R36" s="37"/>
      <c r="S36" s="39"/>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69">
        <f>total_amount_ba($B$2,$D$2,D36,F36,J36,K36,M36)</f>
        <v>0</v>
      </c>
      <c r="BB36" s="69">
        <f>BA36+SUM(N36:AZ36)</f>
        <v>0</v>
      </c>
      <c r="BC36" s="67" t="str">
        <f>SpellNumber(L36,BB36)</f>
        <v>INR Zero Only</v>
      </c>
      <c r="IA36" s="34">
        <v>16.1</v>
      </c>
      <c r="IB36" s="62" t="s">
        <v>68</v>
      </c>
      <c r="IC36" s="34"/>
      <c r="ID36" s="34">
        <v>23</v>
      </c>
      <c r="IE36" s="34" t="s">
        <v>73</v>
      </c>
      <c r="IF36" s="35"/>
      <c r="IG36" s="35"/>
      <c r="IH36" s="35"/>
      <c r="II36" s="35"/>
    </row>
    <row r="37" spans="1:243" s="33" customFormat="1" ht="31.5">
      <c r="A37" s="68">
        <v>17</v>
      </c>
      <c r="B37" s="78" t="s">
        <v>69</v>
      </c>
      <c r="C37" s="79"/>
      <c r="D37" s="64"/>
      <c r="E37" s="65"/>
      <c r="F37" s="28"/>
      <c r="G37" s="36"/>
      <c r="H37" s="36"/>
      <c r="I37" s="29" t="s">
        <v>33</v>
      </c>
      <c r="J37" s="30">
        <f t="shared" si="1"/>
        <v>1</v>
      </c>
      <c r="K37" s="31" t="s">
        <v>34</v>
      </c>
      <c r="L37" s="31" t="s">
        <v>4</v>
      </c>
      <c r="M37" s="65"/>
      <c r="N37" s="37"/>
      <c r="O37" s="37"/>
      <c r="P37" s="38"/>
      <c r="Q37" s="37"/>
      <c r="R37" s="37"/>
      <c r="S37" s="39"/>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9"/>
      <c r="BB37" s="69"/>
      <c r="BC37" s="67"/>
      <c r="IA37" s="34">
        <v>17</v>
      </c>
      <c r="IB37" s="62" t="s">
        <v>69</v>
      </c>
      <c r="IC37" s="34"/>
      <c r="ID37" s="34"/>
      <c r="IE37" s="34"/>
      <c r="IF37" s="35"/>
      <c r="IG37" s="35"/>
      <c r="IH37" s="35"/>
      <c r="II37" s="35"/>
    </row>
    <row r="38" spans="1:243" s="33" customFormat="1" ht="47.25">
      <c r="A38" s="68">
        <v>17.1</v>
      </c>
      <c r="B38" s="78" t="s">
        <v>70</v>
      </c>
      <c r="C38" s="79"/>
      <c r="D38" s="64">
        <v>42</v>
      </c>
      <c r="E38" s="65" t="s">
        <v>74</v>
      </c>
      <c r="F38" s="28">
        <v>747.06</v>
      </c>
      <c r="G38" s="36"/>
      <c r="H38" s="36"/>
      <c r="I38" s="29" t="s">
        <v>33</v>
      </c>
      <c r="J38" s="30">
        <f t="shared" si="1"/>
        <v>1</v>
      </c>
      <c r="K38" s="31" t="s">
        <v>34</v>
      </c>
      <c r="L38" s="31" t="s">
        <v>4</v>
      </c>
      <c r="M38" s="80"/>
      <c r="N38" s="37"/>
      <c r="O38" s="37"/>
      <c r="P38" s="38"/>
      <c r="Q38" s="37"/>
      <c r="R38" s="37"/>
      <c r="S38" s="39"/>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9">
        <f>total_amount_ba($B$2,$D$2,D38,F38,J38,K38,M38)</f>
        <v>0</v>
      </c>
      <c r="BB38" s="69">
        <f>BA38+SUM(N38:AZ38)</f>
        <v>0</v>
      </c>
      <c r="BC38" s="67" t="str">
        <f>SpellNumber(L38,BB38)</f>
        <v>INR Zero Only</v>
      </c>
      <c r="IA38" s="34">
        <v>17.1</v>
      </c>
      <c r="IB38" s="62" t="s">
        <v>70</v>
      </c>
      <c r="IC38" s="34"/>
      <c r="ID38" s="34">
        <v>42</v>
      </c>
      <c r="IE38" s="34" t="s">
        <v>74</v>
      </c>
      <c r="IF38" s="35"/>
      <c r="IG38" s="35"/>
      <c r="IH38" s="35"/>
      <c r="II38" s="35"/>
    </row>
    <row r="39" spans="1:243" s="33" customFormat="1" ht="31.5">
      <c r="A39" s="68">
        <v>18</v>
      </c>
      <c r="B39" s="78" t="s">
        <v>47</v>
      </c>
      <c r="C39" s="79"/>
      <c r="D39" s="64"/>
      <c r="E39" s="65"/>
      <c r="F39" s="28"/>
      <c r="G39" s="36"/>
      <c r="H39" s="36"/>
      <c r="I39" s="29" t="s">
        <v>33</v>
      </c>
      <c r="J39" s="30">
        <f t="shared" si="1"/>
        <v>1</v>
      </c>
      <c r="K39" s="31" t="s">
        <v>34</v>
      </c>
      <c r="L39" s="31" t="s">
        <v>4</v>
      </c>
      <c r="M39" s="65"/>
      <c r="N39" s="37"/>
      <c r="O39" s="37"/>
      <c r="P39" s="38"/>
      <c r="Q39" s="37"/>
      <c r="R39" s="37"/>
      <c r="S39" s="39"/>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69"/>
      <c r="BB39" s="69"/>
      <c r="BC39" s="67"/>
      <c r="IA39" s="34">
        <v>18</v>
      </c>
      <c r="IB39" s="62" t="s">
        <v>47</v>
      </c>
      <c r="IC39" s="34"/>
      <c r="ID39" s="34"/>
      <c r="IE39" s="34"/>
      <c r="IF39" s="35"/>
      <c r="IG39" s="35"/>
      <c r="IH39" s="35"/>
      <c r="II39" s="35"/>
    </row>
    <row r="40" spans="1:243" s="33" customFormat="1" ht="15.75">
      <c r="A40" s="68">
        <v>18.1</v>
      </c>
      <c r="B40" s="78" t="s">
        <v>46</v>
      </c>
      <c r="C40" s="79"/>
      <c r="D40" s="64">
        <v>10.04</v>
      </c>
      <c r="E40" s="65" t="s">
        <v>73</v>
      </c>
      <c r="F40" s="28">
        <v>7549.65</v>
      </c>
      <c r="G40" s="36"/>
      <c r="H40" s="36"/>
      <c r="I40" s="29" t="s">
        <v>33</v>
      </c>
      <c r="J40" s="30">
        <f t="shared" si="1"/>
        <v>1</v>
      </c>
      <c r="K40" s="31" t="s">
        <v>34</v>
      </c>
      <c r="L40" s="31" t="s">
        <v>4</v>
      </c>
      <c r="M40" s="80"/>
      <c r="N40" s="37"/>
      <c r="O40" s="37"/>
      <c r="P40" s="38"/>
      <c r="Q40" s="37"/>
      <c r="R40" s="37"/>
      <c r="S40" s="39"/>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69">
        <f>total_amount_ba($B$2,$D$2,D40,F40,J40,K40,M40)</f>
        <v>0</v>
      </c>
      <c r="BB40" s="69">
        <f>BA40+SUM(N40:AZ40)</f>
        <v>0</v>
      </c>
      <c r="BC40" s="67" t="str">
        <f>SpellNumber(L40,BB40)</f>
        <v>INR Zero Only</v>
      </c>
      <c r="IA40" s="34">
        <v>18.1</v>
      </c>
      <c r="IB40" s="62" t="s">
        <v>46</v>
      </c>
      <c r="IC40" s="34"/>
      <c r="ID40" s="34">
        <v>10.04</v>
      </c>
      <c r="IE40" s="34" t="s">
        <v>73</v>
      </c>
      <c r="IF40" s="35"/>
      <c r="IG40" s="35"/>
      <c r="IH40" s="35"/>
      <c r="II40" s="35"/>
    </row>
    <row r="41" spans="1:243" s="33" customFormat="1" ht="47.25">
      <c r="A41" s="68">
        <v>19</v>
      </c>
      <c r="B41" s="78" t="s">
        <v>71</v>
      </c>
      <c r="C41" s="79"/>
      <c r="D41" s="64">
        <v>858</v>
      </c>
      <c r="E41" s="65" t="s">
        <v>77</v>
      </c>
      <c r="F41" s="28">
        <v>102.38</v>
      </c>
      <c r="G41" s="36"/>
      <c r="H41" s="36"/>
      <c r="I41" s="29" t="s">
        <v>33</v>
      </c>
      <c r="J41" s="30">
        <f t="shared" si="1"/>
        <v>1</v>
      </c>
      <c r="K41" s="31" t="s">
        <v>34</v>
      </c>
      <c r="L41" s="31" t="s">
        <v>4</v>
      </c>
      <c r="M41" s="80"/>
      <c r="N41" s="37"/>
      <c r="O41" s="37"/>
      <c r="P41" s="38"/>
      <c r="Q41" s="37"/>
      <c r="R41" s="37"/>
      <c r="S41" s="39"/>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69">
        <f>total_amount_ba($B$2,$D$2,D41,F41,J41,K41,M41)</f>
        <v>0</v>
      </c>
      <c r="BB41" s="69">
        <f>BA41+SUM(N41:AZ41)</f>
        <v>0</v>
      </c>
      <c r="BC41" s="67" t="str">
        <f>SpellNumber(L41,BB41)</f>
        <v>INR Zero Only</v>
      </c>
      <c r="IA41" s="34">
        <v>19</v>
      </c>
      <c r="IB41" s="62" t="s">
        <v>71</v>
      </c>
      <c r="IC41" s="34"/>
      <c r="ID41" s="34">
        <v>858</v>
      </c>
      <c r="IE41" s="34" t="s">
        <v>77</v>
      </c>
      <c r="IF41" s="35"/>
      <c r="IG41" s="35"/>
      <c r="IH41" s="35"/>
      <c r="II41" s="35"/>
    </row>
    <row r="42" spans="1:243" s="33" customFormat="1" ht="110.25">
      <c r="A42" s="68">
        <v>20</v>
      </c>
      <c r="B42" s="78" t="s">
        <v>72</v>
      </c>
      <c r="C42" s="79"/>
      <c r="D42" s="64">
        <v>8</v>
      </c>
      <c r="E42" s="65" t="s">
        <v>73</v>
      </c>
      <c r="F42" s="28">
        <v>9237.25</v>
      </c>
      <c r="G42" s="36"/>
      <c r="H42" s="36"/>
      <c r="I42" s="29" t="s">
        <v>33</v>
      </c>
      <c r="J42" s="30">
        <f t="shared" si="1"/>
        <v>1</v>
      </c>
      <c r="K42" s="31" t="s">
        <v>34</v>
      </c>
      <c r="L42" s="31" t="s">
        <v>4</v>
      </c>
      <c r="M42" s="80"/>
      <c r="N42" s="37"/>
      <c r="O42" s="37"/>
      <c r="P42" s="38"/>
      <c r="Q42" s="37"/>
      <c r="R42" s="37"/>
      <c r="S42" s="39"/>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69">
        <f>total_amount_ba($B$2,$D$2,D42,F42,J42,K42,M42)</f>
        <v>0</v>
      </c>
      <c r="BB42" s="69">
        <f>BA42+SUM(N42:AZ42)</f>
        <v>0</v>
      </c>
      <c r="BC42" s="67" t="str">
        <f>SpellNumber(L42,BB42)</f>
        <v>INR Zero Only</v>
      </c>
      <c r="IA42" s="34">
        <v>20</v>
      </c>
      <c r="IB42" s="62" t="s">
        <v>72</v>
      </c>
      <c r="IC42" s="34"/>
      <c r="ID42" s="34">
        <v>8</v>
      </c>
      <c r="IE42" s="34" t="s">
        <v>73</v>
      </c>
      <c r="IF42" s="35"/>
      <c r="IG42" s="35"/>
      <c r="IH42" s="35"/>
      <c r="II42" s="35"/>
    </row>
    <row r="43" spans="1:243" s="33" customFormat="1" ht="33" customHeight="1">
      <c r="A43" s="72" t="s">
        <v>35</v>
      </c>
      <c r="B43" s="71"/>
      <c r="C43" s="42"/>
      <c r="D43" s="75"/>
      <c r="E43" s="43"/>
      <c r="F43" s="43"/>
      <c r="G43" s="43"/>
      <c r="H43" s="44"/>
      <c r="I43" s="44"/>
      <c r="J43" s="44"/>
      <c r="K43" s="44"/>
      <c r="L43" s="45"/>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70">
        <f>SUM(BA13:BA42)</f>
        <v>0</v>
      </c>
      <c r="BB43" s="70">
        <f>SUM(BB13:BB42)</f>
        <v>0</v>
      </c>
      <c r="BC43" s="67" t="str">
        <f>SpellNumber($E$2,BA43)</f>
        <v>INR Zero Only</v>
      </c>
      <c r="IA43" s="34"/>
      <c r="IB43" s="34"/>
      <c r="IC43" s="34"/>
      <c r="ID43" s="34"/>
      <c r="IE43" s="34"/>
      <c r="IF43" s="35"/>
      <c r="IG43" s="35"/>
      <c r="IH43" s="35"/>
      <c r="II43" s="35"/>
    </row>
    <row r="44" spans="1:243" s="55" customFormat="1" ht="39" customHeight="1" hidden="1">
      <c r="A44" s="47" t="s">
        <v>36</v>
      </c>
      <c r="B44" s="48"/>
      <c r="C44" s="49"/>
      <c r="D44" s="76"/>
      <c r="E44" s="60" t="s">
        <v>37</v>
      </c>
      <c r="F44" s="61"/>
      <c r="G44" s="50"/>
      <c r="H44" s="51"/>
      <c r="I44" s="51"/>
      <c r="J44" s="51"/>
      <c r="K44" s="52"/>
      <c r="L44" s="53"/>
      <c r="M44" s="54"/>
      <c r="O44" s="33"/>
      <c r="P44" s="33"/>
      <c r="Q44" s="33"/>
      <c r="R44" s="33"/>
      <c r="S44" s="33"/>
      <c r="BA44" s="56">
        <f>IF(ISBLANK(F44),0,IF(E44="Excess (+)",ROUND(BA43+(BA43*F44),2),IF(E44="Less (-)",ROUND(BA43+(BA43*F44*(-1)),2),0)))</f>
        <v>0</v>
      </c>
      <c r="BB44" s="57">
        <f>ROUND(BA44,0)</f>
        <v>0</v>
      </c>
      <c r="BC44" s="32" t="str">
        <f>SpellNumber(L44,BB44)</f>
        <v> Zero Only</v>
      </c>
      <c r="IA44" s="58"/>
      <c r="IB44" s="58"/>
      <c r="IC44" s="58"/>
      <c r="ID44" s="58"/>
      <c r="IE44" s="58"/>
      <c r="IF44" s="59"/>
      <c r="IG44" s="59"/>
      <c r="IH44" s="59"/>
      <c r="II44" s="59"/>
    </row>
    <row r="45" spans="1:243" s="55" customFormat="1" ht="51" customHeight="1">
      <c r="A45" s="72" t="s">
        <v>38</v>
      </c>
      <c r="B45" s="41"/>
      <c r="C45" s="82" t="str">
        <f>SpellNumber($E$2,BA43)</f>
        <v>INR Zero Only</v>
      </c>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IA45" s="58"/>
      <c r="IB45" s="58"/>
      <c r="IC45" s="58"/>
      <c r="ID45" s="58"/>
      <c r="IE45" s="58"/>
      <c r="IF45" s="59"/>
      <c r="IG45" s="59"/>
      <c r="IH45" s="59"/>
      <c r="II45" s="59"/>
    </row>
  </sheetData>
  <sheetProtection password="F5B2" sheet="1"/>
  <mergeCells count="8">
    <mergeCell ref="A9:BC9"/>
    <mergeCell ref="C45:BC45"/>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44">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4">
      <formula1>0</formula1>
      <formula2>99.9</formula2>
    </dataValidation>
    <dataValidation type="decimal" allowBlank="1" showErrorMessage="1" errorTitle="Invalid Entry" error="Only Numeric Values are allowed. " sqref="A13:A42">
      <formula1>0</formula1>
      <formula2>999999999999999</formula2>
    </dataValidation>
    <dataValidation type="list" allowBlank="1" showInputMessage="1" showErrorMessage="1" sqref="L13 L14 L15 L16 L17 L18 L19 L20 L21 L22 L23 L24 L25 L26 L27 L28 L29 L30 L31 L32 L33 L34 L35 L36 L37 L38 L39 L40 L42 L41">
      <formula1>"INR"</formula1>
    </dataValidation>
    <dataValidation type="list" allowBlank="1" showErrorMessage="1" sqref="K13:K42">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42">
      <formula1>0</formula1>
      <formula2>999999999999999</formula2>
    </dataValidation>
    <dataValidation allowBlank="1" showInputMessage="1" showErrorMessage="1" promptTitle="Units" prompt="Please enter Units in text" sqref="E13:E42"/>
    <dataValidation type="decimal" allowBlank="1" showInputMessage="1" showErrorMessage="1" promptTitle="Rate Entry" prompt="Please enter the Basic Price in Rupees for this item. " errorTitle="Invaid Entry" error="Only Numeric Values are allowed. " sqref="G13:H42">
      <formula1>0</formula1>
      <formula2>999999999999999</formula2>
    </dataValidation>
    <dataValidation allowBlank="1" showInputMessage="1" showErrorMessage="1" promptTitle="Itemcode/Make" prompt="Please enter text" sqref="C13:C42">
      <formula1>0</formula1>
      <formula2>0</formula2>
    </dataValidation>
    <dataValidation type="decimal" allowBlank="1" showInputMessage="1" showErrorMessage="1" promptTitle="Quantity" prompt="Please enter the Quantity for this item. " errorTitle="Invalid Entry" error="Only Numeric Values are allowed. " sqref="F13:F42 D13:D4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2">
      <formula1>0</formula1>
      <formula2>999999999999999</formula2>
    </dataValidation>
    <dataValidation type="list" showErrorMessage="1" sqref="I13:I42">
      <formula1>"Excess(+),Less(-)"</formula1>
      <formula2>0</formula2>
    </dataValidation>
    <dataValidation allowBlank="1" showInputMessage="1" showErrorMessage="1" promptTitle="Addition / Deduction" prompt="Please Choose the correct One" sqref="J13:J42">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2021-11-01T11:29:25Z</cp:lastPrinted>
  <dcterms:created xsi:type="dcterms:W3CDTF">2009-01-30T06:42:42Z</dcterms:created>
  <dcterms:modified xsi:type="dcterms:W3CDTF">2021-12-24T11:55:10Z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