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<sst xmlns="http://schemas.openxmlformats.org/spreadsheetml/2006/main" count="211" uniqueCount="67">
  <si>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</si>
  <si>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</si>
  <si>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</si>
  <si>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</si>
  <si>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</si>
  <si>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</si>
  <si>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</si>
  <si>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</si>
  <si>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</si>
  <si>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</si>
  <si>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</si>
  <si>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</si>
  <si>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</si>
  <si>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</si>
  <si>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</si>
  <si>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</si>
  <si>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</si>
  <si>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</si>
  <si>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</si>
  <si>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</si>
  <si>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</si>
  <si>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</si>
  <si>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</si>
  <si>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</si>
  <si>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</si>
  <si>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</si>
  <si>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</si>
  <si>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</si>
  <si>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</si>
  <si>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</si>
  <si>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</si>
  <si>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</si>
  <si>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</si>
  <si>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</si>
  <si>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</si>
  <si>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</si>
  <si>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</si>
  <si>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</si>
  <si>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</si>
  <si>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</si>
  <si>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</si>
  <si>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</si>
  <si>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</si>
  <si>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</si>
  <si>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</si>
  <si>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Sqm</t>
  </si>
  <si>
    <t>All kinds of soil</t>
  </si>
  <si>
    <t>1:5:10 (1 cement : 5 coarse sand (zone-III): 10 graded stone aggregate 40 mm nominal size).</t>
  </si>
  <si>
    <t>Cement mortar 1:6 (1 cement : 6 coarse sand)</t>
  </si>
  <si>
    <t>Brick work with common burnt clay F.P.S. (non modular) bricks of class designation 7.5 in foundation and plinth in:</t>
  </si>
  <si>
    <t>1:6 (1 cement: 6 fine sand)</t>
  </si>
  <si>
    <t>Cum</t>
  </si>
  <si>
    <t>Name of Work: Renovation of existing Futsal Court near Phase -II hostel at IISER Campus, Thiruvananthapuram</t>
  </si>
  <si>
    <t>Tender Inviting Authority: Project Engineer cum Estate Officer(I/C), IISER Thiruvananthapuram</t>
  </si>
  <si>
    <t>Demolishing stone rubble masonry manually/ by mechanical means including stacking of serviceable material and disposal of unserviceable material within 50 metres lead as per direction of Engineer-in-charge :</t>
  </si>
  <si>
    <t>In cement mortar</t>
  </si>
  <si>
    <t>Earth work in surface excavation not exceeding 30 cm in depth but exceeding 1.5 m in width as well as 10 sqm on plan including getting out and disposal of excavated earth upto 50 m and lift upto 1.5 m, as directed by Engineer-in- Charge:</t>
  </si>
  <si>
    <t>Earth work in excavation by mechanical means (Hydraulic excavator) / manual means in foundation trenches or drains (not exceeding 1.5 m in width or 10 sqm on plan), including dressing of sides and
ramming of bottoms, lift up to 1.5 m, including getting out the excavated soil and disposal of surplus excavated soil as directed, within a lead of 50 m.</t>
  </si>
  <si>
    <t>Providing and laying in position cement concrete of specified grade excluding the cost of centering and shuttering - All work up to plinth level :</t>
  </si>
  <si>
    <t>12 mm cement plaster of mix : For External surfaces</t>
  </si>
  <si>
    <t>Providing and laying perforated unplastisized Polyvinyl Chloride (uPVC) pipes 4kg/cm2,including fittings,  complete as per direction of Engineer in Charge.</t>
  </si>
  <si>
    <t>110 mm OD</t>
  </si>
  <si>
    <t>Providing and laying  coarse aggregate in ground as filter media in correct line and level etc. complete as per direction of Engineer in Charge.</t>
  </si>
  <si>
    <t>Stone Aggregate (Single size) : 40 mm nominal size</t>
  </si>
  <si>
    <t>Stone Aggregate (Single size) : 20 mm nominal size</t>
  </si>
  <si>
    <t>Stone Aggregate (Single size) : 06 mm nominal size</t>
  </si>
  <si>
    <t xml:space="preserve">Providing and laying synthetic football turf of approved materials with advanced machineries as per FIFA standards. The Technical specification of the Turf as follows.
1) Pile height = 50 mm
2) Gauge = 5/13.3
3) Stitch rate = 13/10 cm
4) Dtex = 15100
5) Density = 13650
6) Backing = 3 layer (Double PP with green coating , Mesh and SBR latex
7) Yarn type = 100 % fresh PE (Stem type) with UV resistance
8) White lines shall be given by white grasses
9) Joint has to be sealed by using 30 cm non-woven seaming tape
10) Envirstik PU / Mapei ultra bond turf-PU 2K shall be used as Adhesive
11) Natural quarts 16/30 grade shall be used as Silica sand
12) Rubber granules @ 600gms/sqft
The work included preparation, consolidation of ground with rammers, cost of all materials, labours, tansportation, loading unloading, cost of machineries, all taxes etc. The Turf to be made over the standard subsoil drainage system which will be paid as seperate items etc. complete all as directed by the Engineer in charge. </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</si>
</sst>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180" fontId="5" fillId="0" borderId="12" xfId="58" applyNumberFormat="1" applyFont="1" applyFill="1" applyBorder="1" applyAlignment="1">
      <alignment horizontal="center" vertical="top"/>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0" fontId="24" fillId="0" borderId="21" xfId="60" applyFont="1" applyFill="1" applyBorder="1" applyAlignment="1">
      <alignment horizontal="justify" vertical="top" wrapText="1"/>
      <protection/>
    </xf>
    <xf numFmtId="2" fontId="24" fillId="0" borderId="21" xfId="60" applyNumberFormat="1" applyFont="1" applyFill="1" applyBorder="1" applyAlignment="1">
      <alignment horizontal="center" vertical="top" wrapText="1"/>
      <protection/>
    </xf>
    <xf numFmtId="2" fontId="9" fillId="34" borderId="12" xfId="56" applyNumberFormat="1" applyFont="1" applyFill="1" applyBorder="1" applyAlignment="1" applyProtection="1">
      <alignment horizontal="right" vertical="center"/>
      <protection locked="0"/>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34"/>
  <sheetViews>
    <sheetView showGridLines="0" zoomScale="80" zoomScaleNormal="80" zoomScalePageLayoutView="0" workbookViewId="0" topLeftCell="A1">
      <selection activeCell="B8" sqref="B8:BC8"/>
    </sheetView>
  </sheetViews>
  <sheetFormatPr defaultColWidth="9.140625" defaultRowHeight="15"/>
  <cols>
    <col min="1" max="1" width="14.28125" style="1" customWidth="1"/>
    <col min="2" max="2" width="65.00390625" style="1" customWidth="1"/>
    <col min="3" max="3" width="10.140625" style="1" hidden="1" customWidth="1"/>
    <col min="4" max="4" width="14.57421875" style="7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3" t="str">
        <f>B2&amp;" BoQ"</f>
        <v>Item Rate BoQ</v>
      </c>
      <c r="B1" s="83"/>
      <c r="C1" s="83"/>
      <c r="D1" s="83"/>
      <c r="E1" s="83"/>
      <c r="F1" s="83"/>
      <c r="G1" s="83"/>
      <c r="H1" s="83"/>
      <c r="I1" s="83"/>
      <c r="J1" s="83"/>
      <c r="K1" s="83"/>
      <c r="L1" s="83"/>
      <c r="O1" s="6"/>
      <c r="P1" s="6"/>
      <c r="Q1" s="7"/>
      <c r="IA1" s="8"/>
      <c r="IB1" s="8"/>
      <c r="IC1" s="8"/>
      <c r="ID1" s="8"/>
      <c r="IE1" s="8"/>
      <c r="IF1" s="7"/>
      <c r="IG1" s="7"/>
      <c r="IH1" s="7"/>
      <c r="II1" s="7"/>
    </row>
    <row r="2" spans="1:239" s="5" customFormat="1" ht="25.5" customHeight="1" hidden="1">
      <c r="A2" s="9" t="s">
        <v>0</v>
      </c>
      <c r="B2" s="9" t="s">
        <v>1</v>
      </c>
      <c r="C2" s="10" t="s">
        <v>2</v>
      </c>
      <c r="D2" s="73" t="s">
        <v>3</v>
      </c>
      <c r="E2" s="9" t="s">
        <v>4</v>
      </c>
      <c r="J2" s="11"/>
      <c r="K2" s="11"/>
      <c r="L2" s="11"/>
      <c r="O2" s="6"/>
      <c r="P2" s="6"/>
      <c r="Q2" s="7"/>
      <c r="IA2" s="8"/>
      <c r="IB2" s="8"/>
      <c r="IC2" s="8"/>
      <c r="ID2" s="8"/>
      <c r="IE2" s="8"/>
    </row>
    <row r="3" spans="1:243" s="5" customFormat="1" ht="30" customHeight="1" hidden="1">
      <c r="A3" s="5" t="s">
        <v>5</v>
      </c>
      <c r="C3" s="5" t="s">
        <v>6</v>
      </c>
      <c r="D3" s="74"/>
      <c r="IA3" s="8"/>
      <c r="IB3" s="8"/>
      <c r="IC3" s="8"/>
      <c r="ID3" s="8"/>
      <c r="IE3" s="8"/>
      <c r="IF3" s="7"/>
      <c r="IG3" s="7"/>
      <c r="IH3" s="7"/>
      <c r="II3" s="7"/>
    </row>
    <row r="4" spans="1:243" s="12" customFormat="1" ht="30.75" customHeight="1">
      <c r="A4" s="84" t="s">
        <v>53</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A4" s="13"/>
      <c r="IB4" s="13"/>
      <c r="IC4" s="13"/>
      <c r="ID4" s="13"/>
      <c r="IE4" s="13"/>
      <c r="IF4" s="14"/>
      <c r="IG4" s="14"/>
      <c r="IH4" s="14"/>
      <c r="II4" s="14"/>
    </row>
    <row r="5" spans="1:243" s="12" customFormat="1" ht="30.75" customHeight="1">
      <c r="A5" s="84" t="s">
        <v>52</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A5" s="13"/>
      <c r="IB5" s="13"/>
      <c r="IC5" s="13"/>
      <c r="ID5" s="13"/>
      <c r="IE5" s="13"/>
      <c r="IF5" s="14"/>
      <c r="IG5" s="14"/>
      <c r="IH5" s="14"/>
      <c r="II5" s="14"/>
    </row>
    <row r="6" spans="1:243" s="12" customFormat="1" ht="30.75" customHeight="1">
      <c r="A6" s="84" t="s">
        <v>43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A6" s="13"/>
      <c r="IB6" s="13"/>
      <c r="IC6" s="13"/>
      <c r="ID6" s="13"/>
      <c r="IE6" s="13"/>
      <c r="IF6" s="14"/>
      <c r="IG6" s="14"/>
      <c r="IH6" s="14"/>
      <c r="II6" s="14"/>
    </row>
    <row r="7" spans="1:243" s="12"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A7" s="13"/>
      <c r="IB7" s="13"/>
      <c r="IC7" s="13"/>
      <c r="ID7" s="13"/>
      <c r="IE7" s="13"/>
      <c r="IF7" s="14"/>
      <c r="IG7" s="14"/>
      <c r="IH7" s="14"/>
      <c r="II7" s="14"/>
    </row>
    <row r="8" spans="1:243" s="16" customFormat="1" ht="76.5" customHeight="1">
      <c r="A8" s="15" t="s">
        <v>40</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A8" s="17"/>
      <c r="IB8" s="17"/>
      <c r="IC8" s="17"/>
      <c r="ID8" s="17"/>
      <c r="IE8" s="17"/>
      <c r="IF8" s="18"/>
      <c r="IG8" s="18"/>
      <c r="IH8" s="18"/>
      <c r="II8" s="18"/>
    </row>
    <row r="9" spans="1:243" s="19"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63">
      <c r="A13" s="68">
        <v>1</v>
      </c>
      <c r="B13" s="78" t="s">
        <v>54</v>
      </c>
      <c r="C13" s="79"/>
      <c r="D13" s="64"/>
      <c r="E13" s="65"/>
      <c r="F13" s="28"/>
      <c r="G13" s="36"/>
      <c r="H13" s="36"/>
      <c r="I13" s="29" t="s">
        <v>33</v>
      </c>
      <c r="J13" s="30">
        <f aca="true" t="shared" si="0" ref="J13:J31">IF(I13="Less(-)",-1,1)</f>
        <v>1</v>
      </c>
      <c r="K13" s="31" t="s">
        <v>34</v>
      </c>
      <c r="L13" s="31" t="s">
        <v>4</v>
      </c>
      <c r="M13" s="65"/>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9"/>
      <c r="BB13" s="69"/>
      <c r="BC13" s="67"/>
      <c r="IA13" s="34">
        <v>1</v>
      </c>
      <c r="IB13" s="62" t="s">
        <v>54</v>
      </c>
      <c r="IC13" s="34"/>
      <c r="ID13" s="34"/>
      <c r="IE13" s="34"/>
      <c r="IF13" s="35"/>
      <c r="IG13" s="35"/>
      <c r="IH13" s="35"/>
      <c r="II13" s="35"/>
    </row>
    <row r="14" spans="1:243" s="33" customFormat="1" ht="15.75">
      <c r="A14" s="68">
        <v>1.1</v>
      </c>
      <c r="B14" s="78" t="s">
        <v>55</v>
      </c>
      <c r="C14" s="79"/>
      <c r="D14" s="64">
        <v>1</v>
      </c>
      <c r="E14" s="65" t="s">
        <v>51</v>
      </c>
      <c r="F14" s="28">
        <v>2150.95</v>
      </c>
      <c r="G14" s="36"/>
      <c r="H14" s="36"/>
      <c r="I14" s="29" t="s">
        <v>33</v>
      </c>
      <c r="J14" s="30">
        <f t="shared" si="0"/>
        <v>1</v>
      </c>
      <c r="K14" s="31" t="s">
        <v>34</v>
      </c>
      <c r="L14" s="31" t="s">
        <v>4</v>
      </c>
      <c r="M14" s="80"/>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9">
        <f>total_amount_ba($B$2,$D$2,D14,F14,J14,K14,M14)</f>
        <v>0</v>
      </c>
      <c r="BB14" s="69">
        <f>BA14+SUM(N14:AZ14)</f>
        <v>0</v>
      </c>
      <c r="BC14" s="67" t="str">
        <f>SpellNumber(L14,BB14)</f>
        <v>INR Zero Only</v>
      </c>
      <c r="IA14" s="34">
        <v>1.1</v>
      </c>
      <c r="IB14" s="62" t="s">
        <v>55</v>
      </c>
      <c r="IC14" s="34"/>
      <c r="ID14" s="34">
        <v>1</v>
      </c>
      <c r="IE14" s="34" t="s">
        <v>51</v>
      </c>
      <c r="IF14" s="35"/>
      <c r="IG14" s="35"/>
      <c r="IH14" s="35"/>
      <c r="II14" s="35"/>
    </row>
    <row r="15" spans="1:243" s="33" customFormat="1" ht="78.75">
      <c r="A15" s="68">
        <v>2</v>
      </c>
      <c r="B15" s="78" t="s">
        <v>56</v>
      </c>
      <c r="C15" s="79"/>
      <c r="D15" s="64"/>
      <c r="E15" s="65"/>
      <c r="F15" s="28"/>
      <c r="G15" s="36"/>
      <c r="H15" s="36"/>
      <c r="I15" s="29" t="s">
        <v>33</v>
      </c>
      <c r="J15" s="30">
        <f t="shared" si="0"/>
        <v>1</v>
      </c>
      <c r="K15" s="31" t="s">
        <v>34</v>
      </c>
      <c r="L15" s="31" t="s">
        <v>4</v>
      </c>
      <c r="M15" s="65"/>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9"/>
      <c r="BB15" s="69"/>
      <c r="BC15" s="67"/>
      <c r="IA15" s="34">
        <v>2</v>
      </c>
      <c r="IB15" s="62" t="s">
        <v>56</v>
      </c>
      <c r="IC15" s="34"/>
      <c r="ID15" s="34"/>
      <c r="IE15" s="34"/>
      <c r="IF15" s="35"/>
      <c r="IG15" s="35"/>
      <c r="IH15" s="35"/>
      <c r="II15" s="35"/>
    </row>
    <row r="16" spans="1:243" s="33" customFormat="1" ht="15.75">
      <c r="A16" s="68">
        <v>2.1</v>
      </c>
      <c r="B16" s="78" t="s">
        <v>46</v>
      </c>
      <c r="C16" s="79"/>
      <c r="D16" s="64">
        <v>328</v>
      </c>
      <c r="E16" s="65" t="s">
        <v>51</v>
      </c>
      <c r="F16" s="28">
        <v>113.48</v>
      </c>
      <c r="G16" s="36"/>
      <c r="H16" s="36"/>
      <c r="I16" s="29" t="s">
        <v>33</v>
      </c>
      <c r="J16" s="30">
        <f t="shared" si="0"/>
        <v>1</v>
      </c>
      <c r="K16" s="31" t="s">
        <v>34</v>
      </c>
      <c r="L16" s="31" t="s">
        <v>4</v>
      </c>
      <c r="M16" s="80"/>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9">
        <f>total_amount_ba($B$2,$D$2,D16,F16,J16,K16,M16)</f>
        <v>0</v>
      </c>
      <c r="BB16" s="69">
        <f>BA16+SUM(N16:AZ16)</f>
        <v>0</v>
      </c>
      <c r="BC16" s="67" t="str">
        <f>SpellNumber(L16,BB16)</f>
        <v>INR Zero Only</v>
      </c>
      <c r="IA16" s="34">
        <v>2.1</v>
      </c>
      <c r="IB16" s="62" t="s">
        <v>46</v>
      </c>
      <c r="IC16" s="34"/>
      <c r="ID16" s="34">
        <v>328</v>
      </c>
      <c r="IE16" s="34" t="s">
        <v>51</v>
      </c>
      <c r="IF16" s="35"/>
      <c r="IG16" s="35"/>
      <c r="IH16" s="35"/>
      <c r="II16" s="35"/>
    </row>
    <row r="17" spans="1:243" s="33" customFormat="1" ht="110.25">
      <c r="A17" s="68">
        <v>3</v>
      </c>
      <c r="B17" s="78" t="s">
        <v>57</v>
      </c>
      <c r="C17" s="79"/>
      <c r="D17" s="64"/>
      <c r="E17" s="65"/>
      <c r="F17" s="28"/>
      <c r="G17" s="36"/>
      <c r="H17" s="36"/>
      <c r="I17" s="29" t="s">
        <v>33</v>
      </c>
      <c r="J17" s="30">
        <f t="shared" si="0"/>
        <v>1</v>
      </c>
      <c r="K17" s="31" t="s">
        <v>34</v>
      </c>
      <c r="L17" s="31" t="s">
        <v>4</v>
      </c>
      <c r="M17" s="65"/>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9"/>
      <c r="BB17" s="69"/>
      <c r="BC17" s="67"/>
      <c r="IA17" s="34">
        <v>3</v>
      </c>
      <c r="IB17" s="62" t="s">
        <v>57</v>
      </c>
      <c r="IC17" s="34"/>
      <c r="ID17" s="34"/>
      <c r="IE17" s="34"/>
      <c r="IF17" s="35"/>
      <c r="IG17" s="35"/>
      <c r="IH17" s="35"/>
      <c r="II17" s="35"/>
    </row>
    <row r="18" spans="1:243" s="33" customFormat="1" ht="15.75">
      <c r="A18" s="68">
        <v>3.1</v>
      </c>
      <c r="B18" s="78" t="s">
        <v>46</v>
      </c>
      <c r="C18" s="79"/>
      <c r="D18" s="64">
        <v>10</v>
      </c>
      <c r="E18" s="65" t="s">
        <v>51</v>
      </c>
      <c r="F18" s="28">
        <v>309.35</v>
      </c>
      <c r="G18" s="36"/>
      <c r="H18" s="36"/>
      <c r="I18" s="29" t="s">
        <v>33</v>
      </c>
      <c r="J18" s="30">
        <f t="shared" si="0"/>
        <v>1</v>
      </c>
      <c r="K18" s="31" t="s">
        <v>34</v>
      </c>
      <c r="L18" s="31" t="s">
        <v>4</v>
      </c>
      <c r="M18" s="80"/>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9">
        <f>total_amount_ba($B$2,$D$2,D18,F18,J18,K18,M18)</f>
        <v>0</v>
      </c>
      <c r="BB18" s="69">
        <f>BA18+SUM(N18:AZ18)</f>
        <v>0</v>
      </c>
      <c r="BC18" s="67" t="str">
        <f>SpellNumber(L18,BB18)</f>
        <v>INR Zero Only</v>
      </c>
      <c r="IA18" s="34">
        <v>3.1</v>
      </c>
      <c r="IB18" s="62" t="s">
        <v>46</v>
      </c>
      <c r="IC18" s="34"/>
      <c r="ID18" s="34">
        <v>10</v>
      </c>
      <c r="IE18" s="34" t="s">
        <v>51</v>
      </c>
      <c r="IF18" s="35"/>
      <c r="IG18" s="35"/>
      <c r="IH18" s="35"/>
      <c r="II18" s="35"/>
    </row>
    <row r="19" spans="1:243" s="33" customFormat="1" ht="54.75" customHeight="1">
      <c r="A19" s="68">
        <v>4</v>
      </c>
      <c r="B19" s="78" t="s">
        <v>58</v>
      </c>
      <c r="C19" s="79"/>
      <c r="D19" s="64"/>
      <c r="E19" s="65"/>
      <c r="F19" s="28"/>
      <c r="G19" s="36"/>
      <c r="H19" s="36"/>
      <c r="I19" s="29" t="s">
        <v>33</v>
      </c>
      <c r="J19" s="30">
        <f t="shared" si="0"/>
        <v>1</v>
      </c>
      <c r="K19" s="31" t="s">
        <v>34</v>
      </c>
      <c r="L19" s="31" t="s">
        <v>4</v>
      </c>
      <c r="M19" s="65"/>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9"/>
      <c r="BB19" s="69"/>
      <c r="BC19" s="67"/>
      <c r="IA19" s="34">
        <v>4</v>
      </c>
      <c r="IB19" s="62" t="s">
        <v>58</v>
      </c>
      <c r="IC19" s="34"/>
      <c r="ID19" s="34"/>
      <c r="IE19" s="34"/>
      <c r="IF19" s="35"/>
      <c r="IG19" s="35"/>
      <c r="IH19" s="35"/>
      <c r="II19" s="35"/>
    </row>
    <row r="20" spans="1:243" s="33" customFormat="1" ht="31.5">
      <c r="A20" s="68">
        <v>4.1</v>
      </c>
      <c r="B20" s="78" t="s">
        <v>47</v>
      </c>
      <c r="C20" s="79"/>
      <c r="D20" s="64">
        <v>1.5</v>
      </c>
      <c r="E20" s="65" t="s">
        <v>51</v>
      </c>
      <c r="F20" s="28">
        <v>6768.44</v>
      </c>
      <c r="G20" s="36"/>
      <c r="H20" s="36"/>
      <c r="I20" s="29" t="s">
        <v>33</v>
      </c>
      <c r="J20" s="30">
        <f t="shared" si="0"/>
        <v>1</v>
      </c>
      <c r="K20" s="31" t="s">
        <v>34</v>
      </c>
      <c r="L20" s="31" t="s">
        <v>4</v>
      </c>
      <c r="M20" s="80"/>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9">
        <f>total_amount_ba($B$2,$D$2,D20,F20,J20,K20,M20)</f>
        <v>0</v>
      </c>
      <c r="BB20" s="69">
        <f>BA20+SUM(N20:AZ20)</f>
        <v>0</v>
      </c>
      <c r="BC20" s="67" t="str">
        <f>SpellNumber(L20,BB20)</f>
        <v>INR Zero Only</v>
      </c>
      <c r="IA20" s="34">
        <v>4.1</v>
      </c>
      <c r="IB20" s="62" t="s">
        <v>47</v>
      </c>
      <c r="IC20" s="34"/>
      <c r="ID20" s="34">
        <v>1.5</v>
      </c>
      <c r="IE20" s="34" t="s">
        <v>51</v>
      </c>
      <c r="IF20" s="35"/>
      <c r="IG20" s="35"/>
      <c r="IH20" s="35"/>
      <c r="II20" s="35"/>
    </row>
    <row r="21" spans="1:243" s="33" customFormat="1" ht="31.5">
      <c r="A21" s="68">
        <v>5</v>
      </c>
      <c r="B21" s="78" t="s">
        <v>49</v>
      </c>
      <c r="C21" s="79"/>
      <c r="D21" s="64"/>
      <c r="E21" s="65"/>
      <c r="F21" s="28"/>
      <c r="G21" s="36"/>
      <c r="H21" s="36"/>
      <c r="I21" s="29" t="s">
        <v>33</v>
      </c>
      <c r="J21" s="30">
        <f t="shared" si="0"/>
        <v>1</v>
      </c>
      <c r="K21" s="31" t="s">
        <v>34</v>
      </c>
      <c r="L21" s="31" t="s">
        <v>4</v>
      </c>
      <c r="M21" s="65"/>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9"/>
      <c r="BB21" s="69"/>
      <c r="BC21" s="67"/>
      <c r="IA21" s="34">
        <v>5</v>
      </c>
      <c r="IB21" s="62" t="s">
        <v>49</v>
      </c>
      <c r="IC21" s="34"/>
      <c r="ID21" s="34"/>
      <c r="IE21" s="34"/>
      <c r="IF21" s="35"/>
      <c r="IG21" s="35"/>
      <c r="IH21" s="35"/>
      <c r="II21" s="35"/>
    </row>
    <row r="22" spans="1:243" s="33" customFormat="1" ht="15.75">
      <c r="A22" s="68">
        <v>5.1</v>
      </c>
      <c r="B22" s="78" t="s">
        <v>48</v>
      </c>
      <c r="C22" s="79"/>
      <c r="D22" s="64">
        <v>4</v>
      </c>
      <c r="E22" s="65" t="s">
        <v>51</v>
      </c>
      <c r="F22" s="28">
        <v>7549.65</v>
      </c>
      <c r="G22" s="36"/>
      <c r="H22" s="36"/>
      <c r="I22" s="29" t="s">
        <v>33</v>
      </c>
      <c r="J22" s="30">
        <f t="shared" si="0"/>
        <v>1</v>
      </c>
      <c r="K22" s="31" t="s">
        <v>34</v>
      </c>
      <c r="L22" s="31" t="s">
        <v>4</v>
      </c>
      <c r="M22" s="80"/>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9">
        <f>total_amount_ba($B$2,$D$2,D22,F22,J22,K22,M22)</f>
        <v>0</v>
      </c>
      <c r="BB22" s="69">
        <f>BA22+SUM(N22:AZ22)</f>
        <v>0</v>
      </c>
      <c r="BC22" s="67" t="str">
        <f>SpellNumber(L22,BB22)</f>
        <v>INR Zero Only</v>
      </c>
      <c r="IA22" s="34">
        <v>5.1</v>
      </c>
      <c r="IB22" s="62" t="s">
        <v>48</v>
      </c>
      <c r="IC22" s="34"/>
      <c r="ID22" s="34">
        <v>4</v>
      </c>
      <c r="IE22" s="34" t="s">
        <v>51</v>
      </c>
      <c r="IF22" s="35"/>
      <c r="IG22" s="35"/>
      <c r="IH22" s="35"/>
      <c r="II22" s="35"/>
    </row>
    <row r="23" spans="1:243" s="33" customFormat="1" ht="15.75">
      <c r="A23" s="68">
        <v>6</v>
      </c>
      <c r="B23" s="78" t="s">
        <v>59</v>
      </c>
      <c r="C23" s="79"/>
      <c r="D23" s="64"/>
      <c r="E23" s="65"/>
      <c r="F23" s="28"/>
      <c r="G23" s="36"/>
      <c r="H23" s="36"/>
      <c r="I23" s="29" t="s">
        <v>33</v>
      </c>
      <c r="J23" s="30">
        <f t="shared" si="0"/>
        <v>1</v>
      </c>
      <c r="K23" s="31" t="s">
        <v>34</v>
      </c>
      <c r="L23" s="31" t="s">
        <v>4</v>
      </c>
      <c r="M23" s="65"/>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9"/>
      <c r="BB23" s="69"/>
      <c r="BC23" s="67"/>
      <c r="IA23" s="34">
        <v>6</v>
      </c>
      <c r="IB23" s="62" t="s">
        <v>59</v>
      </c>
      <c r="IC23" s="34"/>
      <c r="ID23" s="34"/>
      <c r="IE23" s="34"/>
      <c r="IF23" s="35"/>
      <c r="IG23" s="35"/>
      <c r="IH23" s="35"/>
      <c r="II23" s="35"/>
    </row>
    <row r="24" spans="1:243" s="33" customFormat="1" ht="15.75">
      <c r="A24" s="68">
        <v>6.1</v>
      </c>
      <c r="B24" s="78" t="s">
        <v>50</v>
      </c>
      <c r="C24" s="79"/>
      <c r="D24" s="64">
        <v>32</v>
      </c>
      <c r="E24" s="65" t="s">
        <v>51</v>
      </c>
      <c r="F24" s="28">
        <v>311.74</v>
      </c>
      <c r="G24" s="36"/>
      <c r="H24" s="36"/>
      <c r="I24" s="29" t="s">
        <v>33</v>
      </c>
      <c r="J24" s="30">
        <f t="shared" si="0"/>
        <v>1</v>
      </c>
      <c r="K24" s="31" t="s">
        <v>34</v>
      </c>
      <c r="L24" s="31" t="s">
        <v>4</v>
      </c>
      <c r="M24" s="80"/>
      <c r="N24" s="37"/>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9">
        <f>total_amount_ba($B$2,$D$2,D24,F24,J24,K24,M24)</f>
        <v>0</v>
      </c>
      <c r="BB24" s="69">
        <f>BA24+SUM(N24:AZ24)</f>
        <v>0</v>
      </c>
      <c r="BC24" s="67" t="str">
        <f>SpellNumber(L24,BB24)</f>
        <v>INR Zero Only</v>
      </c>
      <c r="IA24" s="34">
        <v>6.1</v>
      </c>
      <c r="IB24" s="62" t="s">
        <v>50</v>
      </c>
      <c r="IC24" s="34"/>
      <c r="ID24" s="34">
        <v>32</v>
      </c>
      <c r="IE24" s="34" t="s">
        <v>51</v>
      </c>
      <c r="IF24" s="35"/>
      <c r="IG24" s="35"/>
      <c r="IH24" s="35"/>
      <c r="II24" s="35"/>
    </row>
    <row r="25" spans="1:243" s="33" customFormat="1" ht="47.25">
      <c r="A25" s="68">
        <v>7</v>
      </c>
      <c r="B25" s="78" t="s">
        <v>60</v>
      </c>
      <c r="C25" s="79"/>
      <c r="D25" s="64"/>
      <c r="E25" s="65"/>
      <c r="F25" s="28"/>
      <c r="G25" s="36"/>
      <c r="H25" s="36"/>
      <c r="I25" s="29" t="s">
        <v>33</v>
      </c>
      <c r="J25" s="30">
        <f t="shared" si="0"/>
        <v>1</v>
      </c>
      <c r="K25" s="31" t="s">
        <v>34</v>
      </c>
      <c r="L25" s="31" t="s">
        <v>4</v>
      </c>
      <c r="M25" s="65"/>
      <c r="N25" s="37"/>
      <c r="O25" s="37"/>
      <c r="P25" s="38"/>
      <c r="Q25" s="37"/>
      <c r="R25" s="37"/>
      <c r="S25" s="39"/>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9"/>
      <c r="BB25" s="69"/>
      <c r="BC25" s="67"/>
      <c r="IA25" s="34">
        <v>7</v>
      </c>
      <c r="IB25" s="62" t="s">
        <v>60</v>
      </c>
      <c r="IC25" s="34"/>
      <c r="ID25" s="34"/>
      <c r="IE25" s="34"/>
      <c r="IF25" s="35"/>
      <c r="IG25" s="35"/>
      <c r="IH25" s="35"/>
      <c r="II25" s="35"/>
    </row>
    <row r="26" spans="1:243" s="33" customFormat="1" ht="15.75">
      <c r="A26" s="68">
        <v>7.1</v>
      </c>
      <c r="B26" s="78" t="s">
        <v>61</v>
      </c>
      <c r="C26" s="79"/>
      <c r="D26" s="64">
        <v>75</v>
      </c>
      <c r="E26" s="65" t="s">
        <v>51</v>
      </c>
      <c r="F26" s="28">
        <v>309.05</v>
      </c>
      <c r="G26" s="36"/>
      <c r="H26" s="36"/>
      <c r="I26" s="29" t="s">
        <v>33</v>
      </c>
      <c r="J26" s="30">
        <f t="shared" si="0"/>
        <v>1</v>
      </c>
      <c r="K26" s="31" t="s">
        <v>34</v>
      </c>
      <c r="L26" s="31" t="s">
        <v>4</v>
      </c>
      <c r="M26" s="80"/>
      <c r="N26" s="37"/>
      <c r="O26" s="37"/>
      <c r="P26" s="38"/>
      <c r="Q26" s="37"/>
      <c r="R26" s="37"/>
      <c r="S26" s="3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9">
        <f>total_amount_ba($B$2,$D$2,D26,F26,J26,K26,M26)</f>
        <v>0</v>
      </c>
      <c r="BB26" s="69">
        <f>BA26+SUM(N26:AZ26)</f>
        <v>0</v>
      </c>
      <c r="BC26" s="67" t="str">
        <f>SpellNumber(L26,BB26)</f>
        <v>INR Zero Only</v>
      </c>
      <c r="IA26" s="34">
        <v>7.1</v>
      </c>
      <c r="IB26" s="62" t="s">
        <v>61</v>
      </c>
      <c r="IC26" s="34"/>
      <c r="ID26" s="34">
        <v>75</v>
      </c>
      <c r="IE26" s="34" t="s">
        <v>51</v>
      </c>
      <c r="IF26" s="35"/>
      <c r="IG26" s="35"/>
      <c r="IH26" s="35"/>
      <c r="II26" s="35"/>
    </row>
    <row r="27" spans="1:243" s="33" customFormat="1" ht="53.25" customHeight="1">
      <c r="A27" s="68">
        <v>8</v>
      </c>
      <c r="B27" s="78" t="s">
        <v>62</v>
      </c>
      <c r="C27" s="79"/>
      <c r="D27" s="64"/>
      <c r="E27" s="65"/>
      <c r="F27" s="28"/>
      <c r="G27" s="36"/>
      <c r="H27" s="36"/>
      <c r="I27" s="29" t="s">
        <v>33</v>
      </c>
      <c r="J27" s="30">
        <f t="shared" si="0"/>
        <v>1</v>
      </c>
      <c r="K27" s="31" t="s">
        <v>34</v>
      </c>
      <c r="L27" s="31" t="s">
        <v>4</v>
      </c>
      <c r="M27" s="65"/>
      <c r="N27" s="37"/>
      <c r="O27" s="37"/>
      <c r="P27" s="38"/>
      <c r="Q27" s="37"/>
      <c r="R27" s="37"/>
      <c r="S27" s="39"/>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69"/>
      <c r="BB27" s="69"/>
      <c r="BC27" s="67"/>
      <c r="IA27" s="34">
        <v>8</v>
      </c>
      <c r="IB27" s="62" t="s">
        <v>62</v>
      </c>
      <c r="IC27" s="34"/>
      <c r="ID27" s="34"/>
      <c r="IE27" s="34"/>
      <c r="IF27" s="35"/>
      <c r="IG27" s="35"/>
      <c r="IH27" s="35"/>
      <c r="II27" s="35"/>
    </row>
    <row r="28" spans="1:243" s="33" customFormat="1" ht="24" customHeight="1">
      <c r="A28" s="68">
        <v>8.1</v>
      </c>
      <c r="B28" s="78" t="s">
        <v>63</v>
      </c>
      <c r="C28" s="79"/>
      <c r="D28" s="64">
        <v>40</v>
      </c>
      <c r="E28" s="65" t="s">
        <v>45</v>
      </c>
      <c r="F28" s="28">
        <v>2329.84</v>
      </c>
      <c r="G28" s="36"/>
      <c r="H28" s="36"/>
      <c r="I28" s="29" t="s">
        <v>33</v>
      </c>
      <c r="J28" s="30">
        <f t="shared" si="0"/>
        <v>1</v>
      </c>
      <c r="K28" s="31" t="s">
        <v>34</v>
      </c>
      <c r="L28" s="31" t="s">
        <v>4</v>
      </c>
      <c r="M28" s="80"/>
      <c r="N28" s="37"/>
      <c r="O28" s="37"/>
      <c r="P28" s="38"/>
      <c r="Q28" s="37"/>
      <c r="R28" s="37"/>
      <c r="S28" s="39"/>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69">
        <f>total_amount_ba($B$2,$D$2,D28,F28,J28,K28,M28)</f>
        <v>0</v>
      </c>
      <c r="BB28" s="69">
        <f>BA28+SUM(N28:AZ28)</f>
        <v>0</v>
      </c>
      <c r="BC28" s="67" t="str">
        <f>SpellNumber(L28,BB28)</f>
        <v>INR Zero Only</v>
      </c>
      <c r="IA28" s="34">
        <v>8.1</v>
      </c>
      <c r="IB28" s="62" t="s">
        <v>63</v>
      </c>
      <c r="IC28" s="34"/>
      <c r="ID28" s="34">
        <v>40</v>
      </c>
      <c r="IE28" s="34" t="s">
        <v>45</v>
      </c>
      <c r="IF28" s="35"/>
      <c r="IG28" s="35"/>
      <c r="IH28" s="35"/>
      <c r="II28" s="35"/>
    </row>
    <row r="29" spans="1:243" s="33" customFormat="1" ht="15.75">
      <c r="A29" s="68">
        <v>8.2</v>
      </c>
      <c r="B29" s="78" t="s">
        <v>64</v>
      </c>
      <c r="C29" s="79"/>
      <c r="D29" s="64">
        <v>17</v>
      </c>
      <c r="E29" s="65" t="s">
        <v>45</v>
      </c>
      <c r="F29" s="28">
        <v>2388.2</v>
      </c>
      <c r="G29" s="36"/>
      <c r="H29" s="36"/>
      <c r="I29" s="29" t="s">
        <v>33</v>
      </c>
      <c r="J29" s="30">
        <f t="shared" si="0"/>
        <v>1</v>
      </c>
      <c r="K29" s="31" t="s">
        <v>34</v>
      </c>
      <c r="L29" s="31" t="s">
        <v>4</v>
      </c>
      <c r="M29" s="80"/>
      <c r="N29" s="37"/>
      <c r="O29" s="37"/>
      <c r="P29" s="38"/>
      <c r="Q29" s="37"/>
      <c r="R29" s="37"/>
      <c r="S29" s="39"/>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69">
        <f>total_amount_ba($B$2,$D$2,D29,F29,J29,K29,M29)</f>
        <v>0</v>
      </c>
      <c r="BB29" s="69">
        <f>BA29+SUM(N29:AZ29)</f>
        <v>0</v>
      </c>
      <c r="BC29" s="67" t="str">
        <f>SpellNumber(L29,BB29)</f>
        <v>INR Zero Only</v>
      </c>
      <c r="IA29" s="34">
        <v>8.2</v>
      </c>
      <c r="IB29" s="62" t="s">
        <v>64</v>
      </c>
      <c r="IC29" s="34"/>
      <c r="ID29" s="34">
        <v>17</v>
      </c>
      <c r="IE29" s="34" t="s">
        <v>45</v>
      </c>
      <c r="IF29" s="35"/>
      <c r="IG29" s="35"/>
      <c r="IH29" s="35"/>
      <c r="II29" s="35"/>
    </row>
    <row r="30" spans="1:243" s="33" customFormat="1" ht="15.75">
      <c r="A30" s="68">
        <v>8.3</v>
      </c>
      <c r="B30" s="78" t="s">
        <v>65</v>
      </c>
      <c r="C30" s="79"/>
      <c r="D30" s="64">
        <v>10.1</v>
      </c>
      <c r="E30" s="65" t="s">
        <v>45</v>
      </c>
      <c r="F30" s="28">
        <v>2459.41</v>
      </c>
      <c r="G30" s="36"/>
      <c r="H30" s="36"/>
      <c r="I30" s="29" t="s">
        <v>33</v>
      </c>
      <c r="J30" s="30">
        <f t="shared" si="0"/>
        <v>1</v>
      </c>
      <c r="K30" s="31" t="s">
        <v>34</v>
      </c>
      <c r="L30" s="31" t="s">
        <v>4</v>
      </c>
      <c r="M30" s="80"/>
      <c r="N30" s="37"/>
      <c r="O30" s="37"/>
      <c r="P30" s="38"/>
      <c r="Q30" s="37"/>
      <c r="R30" s="37"/>
      <c r="S30" s="39"/>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69">
        <f>total_amount_ba($B$2,$D$2,D30,F30,J30,K30,M30)</f>
        <v>0</v>
      </c>
      <c r="BB30" s="69">
        <f>BA30+SUM(N30:AZ30)</f>
        <v>0</v>
      </c>
      <c r="BC30" s="67" t="str">
        <f>SpellNumber(L30,BB30)</f>
        <v>INR Zero Only</v>
      </c>
      <c r="IA30" s="34">
        <v>8.3</v>
      </c>
      <c r="IB30" s="62" t="s">
        <v>65</v>
      </c>
      <c r="IC30" s="34"/>
      <c r="ID30" s="34">
        <v>10.1</v>
      </c>
      <c r="IE30" s="34" t="s">
        <v>45</v>
      </c>
      <c r="IF30" s="35"/>
      <c r="IG30" s="35"/>
      <c r="IH30" s="35"/>
      <c r="II30" s="35"/>
    </row>
    <row r="31" spans="1:243" s="33" customFormat="1" ht="388.5" customHeight="1">
      <c r="A31" s="68">
        <v>9</v>
      </c>
      <c r="B31" s="78" t="s">
        <v>66</v>
      </c>
      <c r="C31" s="79"/>
      <c r="D31" s="64">
        <v>328</v>
      </c>
      <c r="E31" s="65" t="s">
        <v>45</v>
      </c>
      <c r="F31" s="28">
        <v>1883</v>
      </c>
      <c r="G31" s="36"/>
      <c r="H31" s="36"/>
      <c r="I31" s="29" t="s">
        <v>33</v>
      </c>
      <c r="J31" s="30">
        <f t="shared" si="0"/>
        <v>1</v>
      </c>
      <c r="K31" s="31" t="s">
        <v>34</v>
      </c>
      <c r="L31" s="31" t="s">
        <v>4</v>
      </c>
      <c r="M31" s="80"/>
      <c r="N31" s="37"/>
      <c r="O31" s="37"/>
      <c r="P31" s="38"/>
      <c r="Q31" s="37"/>
      <c r="R31" s="37"/>
      <c r="S31" s="39"/>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69">
        <f>total_amount_ba($B$2,$D$2,D31,F31,J31,K31,M31)</f>
        <v>0</v>
      </c>
      <c r="BB31" s="69">
        <f>BA31+SUM(N31:AZ31)</f>
        <v>0</v>
      </c>
      <c r="BC31" s="67" t="str">
        <f>SpellNumber(L31,BB31)</f>
        <v>INR Zero Only</v>
      </c>
      <c r="IA31" s="34">
        <v>9</v>
      </c>
      <c r="IB31" s="62" t="s">
        <v>66</v>
      </c>
      <c r="IC31" s="34"/>
      <c r="ID31" s="34">
        <v>328</v>
      </c>
      <c r="IE31" s="34" t="s">
        <v>45</v>
      </c>
      <c r="IF31" s="35"/>
      <c r="IG31" s="35"/>
      <c r="IH31" s="35"/>
      <c r="II31" s="35"/>
    </row>
    <row r="32" spans="1:243" s="33" customFormat="1" ht="33" customHeight="1">
      <c r="A32" s="72" t="s">
        <v>35</v>
      </c>
      <c r="B32" s="71"/>
      <c r="C32" s="42"/>
      <c r="D32" s="75"/>
      <c r="E32" s="43"/>
      <c r="F32" s="43"/>
      <c r="G32" s="43"/>
      <c r="H32" s="44"/>
      <c r="I32" s="44"/>
      <c r="J32" s="44"/>
      <c r="K32" s="44"/>
      <c r="L32" s="45"/>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70">
        <f>SUM(BA13:BA31)</f>
        <v>0</v>
      </c>
      <c r="BB32" s="70">
        <f>SUM(BB13:BB31)</f>
        <v>0</v>
      </c>
      <c r="BC32" s="67" t="str">
        <f>SpellNumber($E$2,BA32)</f>
        <v>INR Zero Only</v>
      </c>
      <c r="IA32" s="34"/>
      <c r="IB32" s="34"/>
      <c r="IC32" s="34"/>
      <c r="ID32" s="34"/>
      <c r="IE32" s="34"/>
      <c r="IF32" s="35"/>
      <c r="IG32" s="35"/>
      <c r="IH32" s="35"/>
      <c r="II32" s="35"/>
    </row>
    <row r="33" spans="1:243" s="55" customFormat="1" ht="39" customHeight="1" hidden="1">
      <c r="A33" s="47" t="s">
        <v>36</v>
      </c>
      <c r="B33" s="48"/>
      <c r="C33" s="49"/>
      <c r="D33" s="76"/>
      <c r="E33" s="60" t="s">
        <v>37</v>
      </c>
      <c r="F33" s="61"/>
      <c r="G33" s="50"/>
      <c r="H33" s="51"/>
      <c r="I33" s="51"/>
      <c r="J33" s="51"/>
      <c r="K33" s="52"/>
      <c r="L33" s="53"/>
      <c r="M33" s="54"/>
      <c r="O33" s="33"/>
      <c r="P33" s="33"/>
      <c r="Q33" s="33"/>
      <c r="R33" s="33"/>
      <c r="S33" s="33"/>
      <c r="BA33" s="56">
        <f>IF(ISBLANK(F33),0,IF(E33="Excess (+)",ROUND(BA32+(BA32*F33),2),IF(E33="Less (-)",ROUND(BA32+(BA32*F33*(-1)),2),0)))</f>
        <v>0</v>
      </c>
      <c r="BB33" s="57">
        <f>ROUND(BA33,0)</f>
        <v>0</v>
      </c>
      <c r="BC33" s="32" t="str">
        <f>SpellNumber(L33,BB33)</f>
        <v> Zero Only</v>
      </c>
      <c r="IA33" s="58"/>
      <c r="IB33" s="58"/>
      <c r="IC33" s="58"/>
      <c r="ID33" s="58"/>
      <c r="IE33" s="58"/>
      <c r="IF33" s="59"/>
      <c r="IG33" s="59"/>
      <c r="IH33" s="59"/>
      <c r="II33" s="59"/>
    </row>
    <row r="34" spans="1:243" s="55" customFormat="1" ht="51" customHeight="1">
      <c r="A34" s="72" t="s">
        <v>38</v>
      </c>
      <c r="B34" s="41"/>
      <c r="C34" s="82" t="str">
        <f>SpellNumber($E$2,BA32)</f>
        <v>INR Zero Only</v>
      </c>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IA34" s="58"/>
      <c r="IB34" s="58"/>
      <c r="IC34" s="58"/>
      <c r="ID34" s="58"/>
      <c r="IE34" s="58"/>
      <c r="IF34" s="59"/>
      <c r="IG34" s="59"/>
      <c r="IH34" s="59"/>
      <c r="II34" s="59"/>
    </row>
  </sheetData>
  <sheetProtection password="F5B2" sheet="1"/>
  <mergeCells count="8">
    <mergeCell ref="A9:BC9"/>
    <mergeCell ref="C34:BC34"/>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33">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
      <formula1>0</formula1>
      <formula2>99.9</formula2>
    </dataValidation>
    <dataValidation type="decimal" allowBlank="1" showErrorMessage="1" errorTitle="Invalid Entry" error="Only Numeric Values are allowed. " sqref="A13:A31">
      <formula1>0</formula1>
      <formula2>999999999999999</formula2>
    </dataValidation>
    <dataValidation type="list" allowBlank="1" showInputMessage="1" showErrorMessage="1" sqref="L13 L14 L15 L16 L17 L18 L19 L20 L21 L22 L23 L24 L25 L26 L27 L28 L29 L31 L30">
      <formula1>"INR"</formula1>
    </dataValidation>
    <dataValidation type="list" allowBlank="1" showErrorMessage="1" sqref="K13:K31">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31">
      <formula1>0</formula1>
      <formula2>999999999999999</formula2>
    </dataValidation>
    <dataValidation allowBlank="1" showInputMessage="1" showErrorMessage="1" promptTitle="Units" prompt="Please enter Units in text" sqref="E13:E31"/>
    <dataValidation type="decimal" allowBlank="1" showInputMessage="1" showErrorMessage="1" promptTitle="Rate Entry" prompt="Please enter the Basic Price in Rupees for this item. " errorTitle="Invaid Entry" error="Only Numeric Values are allowed. " sqref="G13:H31">
      <formula1>0</formula1>
      <formula2>999999999999999</formula2>
    </dataValidation>
    <dataValidation allowBlank="1" showInputMessage="1" showErrorMessage="1" promptTitle="Itemcode/Make" prompt="Please enter text" sqref="C13:C31">
      <formula1>0</formula1>
      <formula2>0</formula2>
    </dataValidation>
    <dataValidation type="decimal" allowBlank="1" showInputMessage="1" showErrorMessage="1" promptTitle="Quantity" prompt="Please enter the Quantity for this item. " errorTitle="Invalid Entry" error="Only Numeric Values are allowed. " sqref="F13:F31 D13:D3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1">
      <formula1>0</formula1>
      <formula2>999999999999999</formula2>
    </dataValidation>
    <dataValidation type="list" showErrorMessage="1" sqref="I13:I31">
      <formula1>"Excess(+),Less(-)"</formula1>
      <formula2>0</formula2>
    </dataValidation>
    <dataValidation allowBlank="1" showInputMessage="1" showErrorMessage="1" promptTitle="Addition / Deduction" prompt="Please Choose the correct One" sqref="J13:J31">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39</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2021-11-01T11:29:25Z</cp:lastPrinted>
  <dcterms:created xsi:type="dcterms:W3CDTF">2009-01-30T06:42:42Z</dcterms:created>
  <dcterms:modified xsi:type="dcterms:W3CDTF">2021-12-24T11:23:35Z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