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<sst xmlns="http://schemas.openxmlformats.org/spreadsheetml/2006/main" count="177" uniqueCount="64">
  <si>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</si>
  <si>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</si>
  <si>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</si>
  <si>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</si>
  <si>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</si>
  <si>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</si>
  <si>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</si>
  <si>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</si>
  <si>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</si>
  <si>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</si>
  <si>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</si>
  <si>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</si>
  <si>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</si>
  <si>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</si>
  <si>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</si>
  <si>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</si>
  <si>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</si>
  <si>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</si>
  <si>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</si>
  <si>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</si>
  <si>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</si>
  <si>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</si>
  <si>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</si>
  <si>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</si>
  <si>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</si>
  <si>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</si>
  <si>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</si>
  <si>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</si>
  <si>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</si>
  <si>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</si>
  <si>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</si>
  <si>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</si>
  <si>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</si>
  <si>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</si>
  <si>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</si>
  <si>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</si>
  <si>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</si>
  <si>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</si>
  <si>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</si>
  <si>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</si>
  <si>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</si>
  <si>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</si>
  <si>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</si>
  <si>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</si>
  <si>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</si>
  <si>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</si>
  <si>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Sqm</t>
  </si>
  <si>
    <t>Kg</t>
  </si>
  <si>
    <t>Name of Work: Development of recreational facilities and children's park near the residential area at IISER,Thiruvananthapuram Part - 2</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</si>
  <si>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</si>
  <si>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</si>
  <si>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 including the cost of centering and shuttering - All work up to plinthlevel :</t>
  </si>
  <si>
    <t>1:3:6 (1 Cement : 3 coarse sand (zone-III) : 6 graded stone aggregate 20 mm nominal size).</t>
  </si>
  <si>
    <t xml:space="preserve">Cement concrete flooring 1:2:4 (1 cement : 2 coarse sand : 4 graded stone aggregate) finished with a floating coat of neat cement, including cement slurry, but excluding the cost of nosing of steps etc. complete.
</t>
  </si>
  <si>
    <t xml:space="preserve"> 40 mm thick with 20 mm nominal size stone aggregate </t>
  </si>
  <si>
    <t>Steel work welded in built up sections/ framed work, including cutting, hoisting, fixing in position and applying a priming coat of approved steel primer using structural steel etc. as required.</t>
  </si>
  <si>
    <t>Providing and fixing G.I. chain link fabric fencing of required width in mesh size 50x50 mm including strengthening with 2 mm dia wire or nuts, bolts and washers as required complete as per the direction of
Engineer-in-charge
Made of G.I. wire of dia 4 mm</t>
  </si>
  <si>
    <t xml:space="preserve">Steel work in built up tubular (round, square or rectangular hollow tubes etc.) trusses etc., including cutting, hoisting, fixing in position and applying a priming coat of approved steel primer, including welding and bolted with special shaped washers etc. complete. </t>
  </si>
  <si>
    <t>Painting with synthetic enamel paint of approved brand and manufacture to give an even shade :</t>
  </si>
  <si>
    <t>Two or more coats on new work</t>
  </si>
  <si>
    <t>Providing and fixing cast iron chair/bench with frames in moulded grills of approved pattern and design including connecting and making bench by connecting with structural steel sections/tubular sections and fixed on floor properly. (structural steel shall be measured as a seperate item)</t>
  </si>
  <si>
    <t>Providing wood work in chairs with second class teak wood sections of size 50x25 mm fixed properly to the CI main frames including properly moulding the same to suitable sections, finishing the surface etc complete all as per specifications and directions of EIC.</t>
  </si>
  <si>
    <t>cum</t>
  </si>
  <si>
    <t>sqm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</si>
</sst>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8"/>
  <sheetViews>
    <sheetView showGridLines="0" zoomScale="80" zoomScaleNormal="80" zoomScalePageLayoutView="0" workbookViewId="0" topLeftCell="A1">
      <selection activeCell="M14" sqref="M14"/>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5" t="s">
        <v>43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94.5">
      <c r="A13" s="68">
        <v>1</v>
      </c>
      <c r="B13" s="78" t="s">
        <v>49</v>
      </c>
      <c r="C13" s="79"/>
      <c r="D13" s="64"/>
      <c r="E13" s="65"/>
      <c r="F13" s="28"/>
      <c r="G13" s="36"/>
      <c r="H13" s="36"/>
      <c r="I13" s="29" t="s">
        <v>33</v>
      </c>
      <c r="J13" s="30">
        <f>IF(I13="Less(-)",-1,1)</f>
        <v>1</v>
      </c>
      <c r="K13" s="31" t="s">
        <v>34</v>
      </c>
      <c r="L13" s="31" t="s">
        <v>4</v>
      </c>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c r="BB13" s="69"/>
      <c r="BC13" s="67"/>
      <c r="IA13" s="34">
        <v>1</v>
      </c>
      <c r="IB13" s="62" t="s">
        <v>49</v>
      </c>
      <c r="IC13" s="34"/>
      <c r="ID13" s="34"/>
      <c r="IE13" s="34"/>
      <c r="IF13" s="35"/>
      <c r="IG13" s="35"/>
      <c r="IH13" s="35"/>
      <c r="II13" s="35"/>
    </row>
    <row r="14" spans="1:243" s="33" customFormat="1" ht="15.75">
      <c r="A14" s="80">
        <v>1.1</v>
      </c>
      <c r="B14" s="78" t="s">
        <v>50</v>
      </c>
      <c r="C14" s="79"/>
      <c r="D14" s="64">
        <v>3</v>
      </c>
      <c r="E14" s="65" t="s">
        <v>62</v>
      </c>
      <c r="F14" s="28">
        <v>236.04</v>
      </c>
      <c r="G14" s="36"/>
      <c r="H14" s="36"/>
      <c r="I14" s="29" t="s">
        <v>33</v>
      </c>
      <c r="J14" s="30">
        <f aca="true" t="shared" si="0" ref="J14:J24">IF(I14="Less(-)",-1,1)</f>
        <v>1</v>
      </c>
      <c r="K14" s="31" t="s">
        <v>34</v>
      </c>
      <c r="L14" s="31" t="s">
        <v>4</v>
      </c>
      <c r="M14" s="81"/>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1.1</v>
      </c>
      <c r="IB14" s="62" t="s">
        <v>50</v>
      </c>
      <c r="IC14" s="34"/>
      <c r="ID14" s="34">
        <v>3</v>
      </c>
      <c r="IE14" s="34" t="s">
        <v>62</v>
      </c>
      <c r="IF14" s="35"/>
      <c r="IG14" s="35"/>
      <c r="IH14" s="35"/>
      <c r="II14" s="35"/>
    </row>
    <row r="15" spans="1:243" s="33" customFormat="1" ht="47.25">
      <c r="A15" s="68">
        <v>2</v>
      </c>
      <c r="B15" s="78" t="s">
        <v>51</v>
      </c>
      <c r="C15" s="79"/>
      <c r="D15" s="64"/>
      <c r="E15" s="65"/>
      <c r="F15" s="28"/>
      <c r="G15" s="36"/>
      <c r="H15" s="36"/>
      <c r="I15" s="29" t="s">
        <v>33</v>
      </c>
      <c r="J15" s="30">
        <f>IF(I15="Less(-)",-1,1)</f>
        <v>1</v>
      </c>
      <c r="K15" s="31" t="s">
        <v>34</v>
      </c>
      <c r="L15" s="31" t="s">
        <v>4</v>
      </c>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c r="BB15" s="69"/>
      <c r="BC15" s="67"/>
      <c r="IA15" s="34">
        <v>2</v>
      </c>
      <c r="IB15" s="62" t="s">
        <v>51</v>
      </c>
      <c r="IC15" s="34"/>
      <c r="ID15" s="34"/>
      <c r="IE15" s="34"/>
      <c r="IF15" s="35"/>
      <c r="IG15" s="35"/>
      <c r="IH15" s="35"/>
      <c r="II15" s="35"/>
    </row>
    <row r="16" spans="1:243" s="33" customFormat="1" ht="31.5">
      <c r="A16" s="68">
        <v>2.1</v>
      </c>
      <c r="B16" s="78" t="s">
        <v>52</v>
      </c>
      <c r="C16" s="79"/>
      <c r="D16" s="64">
        <v>36</v>
      </c>
      <c r="E16" s="65" t="s">
        <v>62</v>
      </c>
      <c r="F16" s="28">
        <v>6988.95</v>
      </c>
      <c r="G16" s="36"/>
      <c r="H16" s="36"/>
      <c r="I16" s="29" t="s">
        <v>33</v>
      </c>
      <c r="J16" s="30">
        <f t="shared" si="0"/>
        <v>1</v>
      </c>
      <c r="K16" s="31" t="s">
        <v>34</v>
      </c>
      <c r="L16" s="31" t="s">
        <v>4</v>
      </c>
      <c r="M16" s="81"/>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2.1</v>
      </c>
      <c r="IB16" s="62" t="s">
        <v>52</v>
      </c>
      <c r="IC16" s="34"/>
      <c r="ID16" s="34">
        <v>36</v>
      </c>
      <c r="IE16" s="34" t="s">
        <v>62</v>
      </c>
      <c r="IF16" s="35"/>
      <c r="IG16" s="35"/>
      <c r="IH16" s="35"/>
      <c r="II16" s="35"/>
    </row>
    <row r="17" spans="1:243" s="33" customFormat="1" ht="78.75">
      <c r="A17" s="68">
        <v>3</v>
      </c>
      <c r="B17" s="78" t="s">
        <v>53</v>
      </c>
      <c r="C17" s="79"/>
      <c r="D17" s="64"/>
      <c r="E17" s="65"/>
      <c r="F17" s="28"/>
      <c r="G17" s="36"/>
      <c r="H17" s="36"/>
      <c r="I17" s="29" t="s">
        <v>33</v>
      </c>
      <c r="J17" s="30">
        <f t="shared" si="0"/>
        <v>1</v>
      </c>
      <c r="K17" s="31" t="s">
        <v>34</v>
      </c>
      <c r="L17" s="31" t="s">
        <v>4</v>
      </c>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c r="BB17" s="69"/>
      <c r="BC17" s="67"/>
      <c r="IA17" s="34">
        <v>3</v>
      </c>
      <c r="IB17" s="62" t="s">
        <v>53</v>
      </c>
      <c r="IC17" s="34"/>
      <c r="ID17" s="34"/>
      <c r="IE17" s="34"/>
      <c r="IF17" s="35"/>
      <c r="IG17" s="35"/>
      <c r="IH17" s="35"/>
      <c r="II17" s="35"/>
    </row>
    <row r="18" spans="1:243" s="33" customFormat="1" ht="15.75">
      <c r="A18" s="68">
        <v>3.1</v>
      </c>
      <c r="B18" s="78" t="s">
        <v>54</v>
      </c>
      <c r="C18" s="79"/>
      <c r="D18" s="64">
        <v>335</v>
      </c>
      <c r="E18" s="65" t="s">
        <v>46</v>
      </c>
      <c r="F18" s="28">
        <v>514.35</v>
      </c>
      <c r="G18" s="36"/>
      <c r="H18" s="36"/>
      <c r="I18" s="29" t="s">
        <v>33</v>
      </c>
      <c r="J18" s="30">
        <f t="shared" si="0"/>
        <v>1</v>
      </c>
      <c r="K18" s="31" t="s">
        <v>34</v>
      </c>
      <c r="L18" s="31" t="s">
        <v>4</v>
      </c>
      <c r="M18" s="81"/>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f>total_amount_ba($B$2,$D$2,D18,F18,J18,K18,M18)</f>
        <v>0</v>
      </c>
      <c r="BB18" s="69">
        <f>BA18+SUM(N18:AZ18)</f>
        <v>0</v>
      </c>
      <c r="BC18" s="67" t="str">
        <f>SpellNumber(L18,BB18)</f>
        <v>INR Zero Only</v>
      </c>
      <c r="IA18" s="34">
        <v>3.1</v>
      </c>
      <c r="IB18" s="62" t="s">
        <v>54</v>
      </c>
      <c r="IC18" s="34"/>
      <c r="ID18" s="34">
        <v>335</v>
      </c>
      <c r="IE18" s="34" t="s">
        <v>46</v>
      </c>
      <c r="IF18" s="35"/>
      <c r="IG18" s="35"/>
      <c r="IH18" s="35"/>
      <c r="II18" s="35"/>
    </row>
    <row r="19" spans="1:243" s="33" customFormat="1" ht="63">
      <c r="A19" s="68">
        <v>4</v>
      </c>
      <c r="B19" s="78" t="s">
        <v>55</v>
      </c>
      <c r="C19" s="79"/>
      <c r="D19" s="64">
        <v>785</v>
      </c>
      <c r="E19" s="65" t="s">
        <v>47</v>
      </c>
      <c r="F19" s="28">
        <v>121.92</v>
      </c>
      <c r="G19" s="36"/>
      <c r="H19" s="36"/>
      <c r="I19" s="29" t="s">
        <v>33</v>
      </c>
      <c r="J19" s="30">
        <f>IF(I19="Less(-)",-1,1)</f>
        <v>1</v>
      </c>
      <c r="K19" s="31" t="s">
        <v>34</v>
      </c>
      <c r="L19" s="31" t="s">
        <v>4</v>
      </c>
      <c r="M19" s="81"/>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f>total_amount_ba($B$2,$D$2,D19,F19,J19,K19,M19)</f>
        <v>0</v>
      </c>
      <c r="BB19" s="69">
        <f>BA19+SUM(N19:AZ19)</f>
        <v>0</v>
      </c>
      <c r="BC19" s="67" t="str">
        <f>SpellNumber(L19,BB19)</f>
        <v>INR Zero Only</v>
      </c>
      <c r="IA19" s="34">
        <v>4</v>
      </c>
      <c r="IB19" s="62" t="s">
        <v>55</v>
      </c>
      <c r="IC19" s="34"/>
      <c r="ID19" s="34">
        <v>785</v>
      </c>
      <c r="IE19" s="34" t="s">
        <v>47</v>
      </c>
      <c r="IF19" s="35"/>
      <c r="IG19" s="35"/>
      <c r="IH19" s="35"/>
      <c r="II19" s="35"/>
    </row>
    <row r="20" spans="1:243" s="33" customFormat="1" ht="94.5">
      <c r="A20" s="68">
        <v>5</v>
      </c>
      <c r="B20" s="78" t="s">
        <v>56</v>
      </c>
      <c r="C20" s="79"/>
      <c r="D20" s="64">
        <v>57</v>
      </c>
      <c r="E20" s="65" t="s">
        <v>46</v>
      </c>
      <c r="F20" s="28">
        <v>796.77</v>
      </c>
      <c r="G20" s="36"/>
      <c r="H20" s="36"/>
      <c r="I20" s="29" t="s">
        <v>33</v>
      </c>
      <c r="J20" s="30">
        <f>IF(I20="Less(-)",-1,1)</f>
        <v>1</v>
      </c>
      <c r="K20" s="31" t="s">
        <v>34</v>
      </c>
      <c r="L20" s="31" t="s">
        <v>4</v>
      </c>
      <c r="M20" s="81"/>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f>total_amount_ba($B$2,$D$2,D20,F20,J20,K20,M20)</f>
        <v>0</v>
      </c>
      <c r="BB20" s="69">
        <f>BA20+SUM(N20:AZ20)</f>
        <v>0</v>
      </c>
      <c r="BC20" s="67" t="str">
        <f>SpellNumber(L20,BB20)</f>
        <v>INR Zero Only</v>
      </c>
      <c r="IA20" s="34">
        <v>5</v>
      </c>
      <c r="IB20" s="62" t="s">
        <v>56</v>
      </c>
      <c r="IC20" s="34"/>
      <c r="ID20" s="34">
        <v>57</v>
      </c>
      <c r="IE20" s="34" t="s">
        <v>46</v>
      </c>
      <c r="IF20" s="35"/>
      <c r="IG20" s="35"/>
      <c r="IH20" s="35"/>
      <c r="II20" s="35"/>
    </row>
    <row r="21" spans="1:243" s="33" customFormat="1" ht="78.75">
      <c r="A21" s="68">
        <v>6</v>
      </c>
      <c r="B21" s="78" t="s">
        <v>57</v>
      </c>
      <c r="C21" s="79"/>
      <c r="D21" s="64">
        <v>114</v>
      </c>
      <c r="E21" s="65" t="s">
        <v>47</v>
      </c>
      <c r="F21" s="28">
        <v>128.02</v>
      </c>
      <c r="G21" s="36"/>
      <c r="H21" s="36"/>
      <c r="I21" s="29" t="s">
        <v>33</v>
      </c>
      <c r="J21" s="30">
        <f>IF(I21="Less(-)",-1,1)</f>
        <v>1</v>
      </c>
      <c r="K21" s="31" t="s">
        <v>34</v>
      </c>
      <c r="L21" s="31" t="s">
        <v>4</v>
      </c>
      <c r="M21" s="81"/>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f>total_amount_ba($B$2,$D$2,D21,F21,J21,K21,M21)</f>
        <v>0</v>
      </c>
      <c r="BB21" s="69">
        <f>BA21+SUM(N21:AZ21)</f>
        <v>0</v>
      </c>
      <c r="BC21" s="67" t="str">
        <f>SpellNumber(L21,BB21)</f>
        <v>INR Zero Only</v>
      </c>
      <c r="IA21" s="34">
        <v>6</v>
      </c>
      <c r="IB21" s="62" t="s">
        <v>57</v>
      </c>
      <c r="IC21" s="34"/>
      <c r="ID21" s="34">
        <v>114</v>
      </c>
      <c r="IE21" s="34" t="s">
        <v>47</v>
      </c>
      <c r="IF21" s="35"/>
      <c r="IG21" s="35"/>
      <c r="IH21" s="35"/>
      <c r="II21" s="35"/>
    </row>
    <row r="22" spans="1:243" s="33" customFormat="1" ht="31.5">
      <c r="A22" s="68">
        <v>7</v>
      </c>
      <c r="B22" s="78" t="s">
        <v>58</v>
      </c>
      <c r="C22" s="79"/>
      <c r="D22" s="64"/>
      <c r="E22" s="65"/>
      <c r="F22" s="28"/>
      <c r="G22" s="36"/>
      <c r="H22" s="36"/>
      <c r="I22" s="29" t="s">
        <v>33</v>
      </c>
      <c r="J22" s="30">
        <f>IF(I22="Less(-)",-1,1)</f>
        <v>1</v>
      </c>
      <c r="K22" s="31" t="s">
        <v>34</v>
      </c>
      <c r="L22" s="31" t="s">
        <v>4</v>
      </c>
      <c r="M22" s="65"/>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c r="BB22" s="69"/>
      <c r="BC22" s="67"/>
      <c r="IA22" s="34">
        <v>7</v>
      </c>
      <c r="IB22" s="62" t="s">
        <v>58</v>
      </c>
      <c r="IC22" s="34"/>
      <c r="ID22" s="34"/>
      <c r="IE22" s="34"/>
      <c r="IF22" s="35"/>
      <c r="IG22" s="35"/>
      <c r="IH22" s="35"/>
      <c r="II22" s="35"/>
    </row>
    <row r="23" spans="1:243" s="33" customFormat="1" ht="15.75">
      <c r="A23" s="68">
        <v>7.1</v>
      </c>
      <c r="B23" s="78" t="s">
        <v>59</v>
      </c>
      <c r="C23" s="79"/>
      <c r="D23" s="64">
        <v>57</v>
      </c>
      <c r="E23" s="65" t="s">
        <v>63</v>
      </c>
      <c r="F23" s="28">
        <v>111.21</v>
      </c>
      <c r="G23" s="36"/>
      <c r="H23" s="36"/>
      <c r="I23" s="29" t="s">
        <v>33</v>
      </c>
      <c r="J23" s="30">
        <f>IF(I23="Less(-)",-1,1)</f>
        <v>1</v>
      </c>
      <c r="K23" s="31" t="s">
        <v>34</v>
      </c>
      <c r="L23" s="31" t="s">
        <v>4</v>
      </c>
      <c r="M23" s="81"/>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f>total_amount_ba($B$2,$D$2,D23,F23,J23,K23,M23)</f>
        <v>0</v>
      </c>
      <c r="BB23" s="69">
        <f>BA23+SUM(N23:AZ23)</f>
        <v>0</v>
      </c>
      <c r="BC23" s="67" t="str">
        <f>SpellNumber(L23,BB23)</f>
        <v>INR Zero Only</v>
      </c>
      <c r="IA23" s="34">
        <v>7.1</v>
      </c>
      <c r="IB23" s="62" t="s">
        <v>59</v>
      </c>
      <c r="IC23" s="34"/>
      <c r="ID23" s="34">
        <v>57</v>
      </c>
      <c r="IE23" s="34" t="s">
        <v>63</v>
      </c>
      <c r="IF23" s="35"/>
      <c r="IG23" s="35"/>
      <c r="IH23" s="35"/>
      <c r="II23" s="35"/>
    </row>
    <row r="24" spans="1:243" s="33" customFormat="1" ht="78.75">
      <c r="A24" s="68">
        <v>8</v>
      </c>
      <c r="B24" s="78" t="s">
        <v>60</v>
      </c>
      <c r="C24" s="79"/>
      <c r="D24" s="64">
        <v>800</v>
      </c>
      <c r="E24" s="65" t="s">
        <v>47</v>
      </c>
      <c r="F24" s="28">
        <v>153.85</v>
      </c>
      <c r="G24" s="36"/>
      <c r="H24" s="36"/>
      <c r="I24" s="29" t="s">
        <v>33</v>
      </c>
      <c r="J24" s="30">
        <f t="shared" si="0"/>
        <v>1</v>
      </c>
      <c r="K24" s="31" t="s">
        <v>34</v>
      </c>
      <c r="L24" s="31" t="s">
        <v>4</v>
      </c>
      <c r="M24" s="81"/>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f>total_amount_ba($B$2,$D$2,D24,F24,J24,K24,M24)</f>
        <v>0</v>
      </c>
      <c r="BB24" s="69">
        <f>BA24+SUM(N24:AZ24)</f>
        <v>0</v>
      </c>
      <c r="BC24" s="67" t="str">
        <f>SpellNumber(L24,BB24)</f>
        <v>INR Zero Only</v>
      </c>
      <c r="IA24" s="34">
        <v>8</v>
      </c>
      <c r="IB24" s="62" t="s">
        <v>60</v>
      </c>
      <c r="IC24" s="34"/>
      <c r="ID24" s="34">
        <v>800</v>
      </c>
      <c r="IE24" s="34" t="s">
        <v>47</v>
      </c>
      <c r="IF24" s="35"/>
      <c r="IG24" s="35"/>
      <c r="IH24" s="35"/>
      <c r="II24" s="35"/>
    </row>
    <row r="25" spans="1:243" s="33" customFormat="1" ht="78.75">
      <c r="A25" s="68">
        <v>9</v>
      </c>
      <c r="B25" s="78" t="s">
        <v>61</v>
      </c>
      <c r="C25" s="79"/>
      <c r="D25" s="64">
        <v>0.48</v>
      </c>
      <c r="E25" s="65" t="s">
        <v>62</v>
      </c>
      <c r="F25" s="28">
        <v>199466.3</v>
      </c>
      <c r="G25" s="36"/>
      <c r="H25" s="36"/>
      <c r="I25" s="29" t="s">
        <v>33</v>
      </c>
      <c r="J25" s="30">
        <f>IF(I25="Less(-)",-1,1)</f>
        <v>1</v>
      </c>
      <c r="K25" s="31" t="s">
        <v>34</v>
      </c>
      <c r="L25" s="31" t="s">
        <v>4</v>
      </c>
      <c r="M25" s="81"/>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9">
        <f>total_amount_ba($B$2,$D$2,D25,F25,J25,K25,M25)</f>
        <v>0</v>
      </c>
      <c r="BB25" s="69">
        <f>BA25+SUM(N25:AZ25)</f>
        <v>0</v>
      </c>
      <c r="BC25" s="67" t="str">
        <f>SpellNumber(L25,BB25)</f>
        <v>INR Zero Only</v>
      </c>
      <c r="IA25" s="34">
        <v>9</v>
      </c>
      <c r="IB25" s="62" t="s">
        <v>61</v>
      </c>
      <c r="IC25" s="34"/>
      <c r="ID25" s="34">
        <v>0.48</v>
      </c>
      <c r="IE25" s="34" t="s">
        <v>62</v>
      </c>
      <c r="IF25" s="35"/>
      <c r="IG25" s="35"/>
      <c r="IH25" s="35"/>
      <c r="II25" s="35"/>
    </row>
    <row r="26" spans="1:243" s="33" customFormat="1" ht="33" customHeight="1">
      <c r="A26" s="72" t="s">
        <v>35</v>
      </c>
      <c r="B26" s="71"/>
      <c r="C26" s="42"/>
      <c r="D26" s="75"/>
      <c r="E26" s="43"/>
      <c r="F26" s="43"/>
      <c r="G26" s="43"/>
      <c r="H26" s="44"/>
      <c r="I26" s="44"/>
      <c r="J26" s="44"/>
      <c r="K26" s="44"/>
      <c r="L26" s="45"/>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70">
        <f>SUM(BA14:BA25)</f>
        <v>0</v>
      </c>
      <c r="BB26" s="70">
        <f>SUM(BB14:BB25)</f>
        <v>0</v>
      </c>
      <c r="BC26" s="67" t="str">
        <f>SpellNumber($E$2,BA26)</f>
        <v>INR Zero Only</v>
      </c>
      <c r="IA26" s="34"/>
      <c r="IB26" s="34"/>
      <c r="IC26" s="34"/>
      <c r="ID26" s="34"/>
      <c r="IE26" s="34"/>
      <c r="IF26" s="35"/>
      <c r="IG26" s="35"/>
      <c r="IH26" s="35"/>
      <c r="II26" s="35"/>
    </row>
    <row r="27" spans="1:243" s="55" customFormat="1" ht="39" customHeight="1" hidden="1">
      <c r="A27" s="47" t="s">
        <v>36</v>
      </c>
      <c r="B27" s="48"/>
      <c r="C27" s="49"/>
      <c r="D27" s="76"/>
      <c r="E27" s="60" t="s">
        <v>37</v>
      </c>
      <c r="F27" s="61"/>
      <c r="G27" s="50"/>
      <c r="H27" s="51"/>
      <c r="I27" s="51"/>
      <c r="J27" s="51"/>
      <c r="K27" s="52"/>
      <c r="L27" s="53"/>
      <c r="M27" s="54"/>
      <c r="O27" s="33"/>
      <c r="P27" s="33"/>
      <c r="Q27" s="33"/>
      <c r="R27" s="33"/>
      <c r="S27" s="33"/>
      <c r="BA27" s="56">
        <f>IF(ISBLANK(F27),0,IF(E27="Excess (+)",ROUND(BA26+(BA26*F27),2),IF(E27="Less (-)",ROUND(BA26+(BA26*F27*(-1)),2),0)))</f>
        <v>0</v>
      </c>
      <c r="BB27" s="57">
        <f>ROUND(BA27,0)</f>
        <v>0</v>
      </c>
      <c r="BC27" s="32" t="str">
        <f>SpellNumber(L27,BB27)</f>
        <v> Zero Only</v>
      </c>
      <c r="IA27" s="58"/>
      <c r="IB27" s="58"/>
      <c r="IC27" s="58"/>
      <c r="ID27" s="58"/>
      <c r="IE27" s="58"/>
      <c r="IF27" s="59"/>
      <c r="IG27" s="59"/>
      <c r="IH27" s="59"/>
      <c r="II27" s="59"/>
    </row>
    <row r="28" spans="1:243" s="55" customFormat="1" ht="51" customHeight="1">
      <c r="A28" s="72" t="s">
        <v>38</v>
      </c>
      <c r="B28" s="41"/>
      <c r="C28" s="83" t="str">
        <f>SpellNumber($E$2,BA26)</f>
        <v>INR Zero Only</v>
      </c>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IA28" s="58"/>
      <c r="IB28" s="58"/>
      <c r="IC28" s="58"/>
      <c r="ID28" s="58"/>
      <c r="IE28" s="58"/>
      <c r="IF28" s="59"/>
      <c r="IG28" s="59"/>
      <c r="IH28" s="59"/>
      <c r="II28" s="59"/>
    </row>
  </sheetData>
  <sheetProtection password="F5B2" sheet="1"/>
  <mergeCells count="8">
    <mergeCell ref="A9:BC9"/>
    <mergeCell ref="C28:BC2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decimal" allowBlank="1" showErrorMessage="1" errorTitle="Invalid Entry" error="Only Numeric Values are allowed. " sqref="A13 A15:A25">
      <formula1>0</formula1>
      <formula2>999999999999999</formula2>
    </dataValidation>
    <dataValidation type="list" allowBlank="1" showInputMessage="1" showErrorMessage="1" sqref="L13 L14 L15 L16 L17 L18 L19 L20 L21 L22 L23 L25 L24">
      <formula1>"INR"</formula1>
    </dataValidation>
    <dataValidation type="list" allowBlank="1" showErrorMessage="1" sqref="K13:K2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Units" prompt="Please enter Units in text" sqref="E13:E25"/>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Itemcode/Make" prompt="Please enter text" sqref="C13:C25">
      <formula1>0</formula1>
      <formula2>0</formula2>
    </dataValidation>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list" showErrorMessage="1" sqref="I13:I25">
      <formula1>"Excess(+),Less(-)"</formula1>
      <formula2>0</formula2>
    </dataValidation>
    <dataValidation allowBlank="1" showInputMessage="1" showErrorMessage="1" promptTitle="Addition / Deduction" prompt="Please Choose the correct One" sqref="J13:J25">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2020-09-22T03:54:24Z</cp:lastPrinted>
  <dcterms:created xsi:type="dcterms:W3CDTF">2009-01-30T06:42:42Z</dcterms:created>
  <dcterms:modified xsi:type="dcterms:W3CDTF">2021-08-17T04:51:23Z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